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willi\Desktop\"/>
    </mc:Choice>
  </mc:AlternateContent>
  <xr:revisionPtr revIDLastSave="0" documentId="8_{94C04134-DDB3-45DF-BCC4-1EE156125EB0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📋 Instruções" sheetId="6" r:id="rId1"/>
    <sheet name="📊 Dashboard" sheetId="1" r:id="rId2"/>
    <sheet name="💳 Dívidas" sheetId="2" r:id="rId3"/>
    <sheet name="💰 Orçamento" sheetId="3" r:id="rId4"/>
    <sheet name="🎯 Estratégia" sheetId="4" r:id="rId5"/>
    <sheet name="📈 Análises" sheetId="5" r:id="rId6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7" i="5" l="1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E14" i="5" s="1"/>
  <c r="B14" i="5"/>
  <c r="D14" i="5" s="1"/>
  <c r="E9" i="5"/>
  <c r="D9" i="5"/>
  <c r="C9" i="5"/>
  <c r="B9" i="5"/>
  <c r="E8" i="5"/>
  <c r="D8" i="5"/>
  <c r="C8" i="5"/>
  <c r="B8" i="5"/>
  <c r="E7" i="5"/>
  <c r="D7" i="5"/>
  <c r="C7" i="5"/>
  <c r="B7" i="5"/>
  <c r="E6" i="5"/>
  <c r="D6" i="5"/>
  <c r="C6" i="5"/>
  <c r="B6" i="5"/>
  <c r="E5" i="5"/>
  <c r="D5" i="5"/>
  <c r="C5" i="5"/>
  <c r="B5" i="5"/>
  <c r="C34" i="4"/>
  <c r="D34" i="4" s="1"/>
  <c r="B34" i="4"/>
  <c r="C33" i="4"/>
  <c r="D33" i="4" s="1"/>
  <c r="B33" i="4"/>
  <c r="B4" i="4"/>
  <c r="B5" i="4" s="1"/>
  <c r="C40" i="3"/>
  <c r="C38" i="3"/>
  <c r="C37" i="3"/>
  <c r="C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E28" i="3"/>
  <c r="F27" i="3"/>
  <c r="E27" i="3"/>
  <c r="F26" i="3"/>
  <c r="E26" i="3"/>
  <c r="F25" i="3"/>
  <c r="E25" i="3"/>
  <c r="F24" i="3"/>
  <c r="E24" i="3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B11" i="3"/>
  <c r="C10" i="3"/>
  <c r="C9" i="3"/>
  <c r="C8" i="3"/>
  <c r="C7" i="3"/>
  <c r="C6" i="3"/>
  <c r="C5" i="3"/>
  <c r="C4" i="3"/>
  <c r="C3" i="3"/>
  <c r="J54" i="2"/>
  <c r="E54" i="2"/>
  <c r="C54" i="2"/>
  <c r="E53" i="2"/>
  <c r="C53" i="2"/>
  <c r="L51" i="2"/>
  <c r="J51" i="2"/>
  <c r="H51" i="2"/>
  <c r="I51" i="2" s="1"/>
  <c r="L50" i="2"/>
  <c r="J50" i="2"/>
  <c r="H50" i="2"/>
  <c r="I50" i="2" s="1"/>
  <c r="L49" i="2"/>
  <c r="J49" i="2"/>
  <c r="H49" i="2"/>
  <c r="I49" i="2" s="1"/>
  <c r="L48" i="2"/>
  <c r="J48" i="2"/>
  <c r="H48" i="2"/>
  <c r="I48" i="2" s="1"/>
  <c r="L47" i="2"/>
  <c r="J47" i="2"/>
  <c r="H47" i="2"/>
  <c r="I47" i="2" s="1"/>
  <c r="L46" i="2"/>
  <c r="J46" i="2"/>
  <c r="H46" i="2"/>
  <c r="I46" i="2" s="1"/>
  <c r="L45" i="2"/>
  <c r="J45" i="2"/>
  <c r="H45" i="2"/>
  <c r="I45" i="2" s="1"/>
  <c r="L44" i="2"/>
  <c r="J44" i="2"/>
  <c r="H44" i="2"/>
  <c r="I44" i="2" s="1"/>
  <c r="L43" i="2"/>
  <c r="J43" i="2"/>
  <c r="H43" i="2"/>
  <c r="I43" i="2" s="1"/>
  <c r="L42" i="2"/>
  <c r="J42" i="2"/>
  <c r="H42" i="2"/>
  <c r="I42" i="2" s="1"/>
  <c r="L41" i="2"/>
  <c r="J41" i="2"/>
  <c r="H41" i="2"/>
  <c r="I41" i="2" s="1"/>
  <c r="L40" i="2"/>
  <c r="J40" i="2"/>
  <c r="H40" i="2"/>
  <c r="I40" i="2" s="1"/>
  <c r="L39" i="2"/>
  <c r="J39" i="2"/>
  <c r="H39" i="2"/>
  <c r="I39" i="2" s="1"/>
  <c r="L38" i="2"/>
  <c r="J38" i="2"/>
  <c r="H38" i="2"/>
  <c r="I38" i="2" s="1"/>
  <c r="L37" i="2"/>
  <c r="J37" i="2"/>
  <c r="H37" i="2"/>
  <c r="I37" i="2" s="1"/>
  <c r="L36" i="2"/>
  <c r="J36" i="2"/>
  <c r="H36" i="2"/>
  <c r="I36" i="2" s="1"/>
  <c r="L35" i="2"/>
  <c r="J35" i="2"/>
  <c r="H35" i="2"/>
  <c r="I35" i="2" s="1"/>
  <c r="L34" i="2"/>
  <c r="J34" i="2"/>
  <c r="H34" i="2"/>
  <c r="I34" i="2" s="1"/>
  <c r="L33" i="2"/>
  <c r="J33" i="2"/>
  <c r="H33" i="2"/>
  <c r="I33" i="2" s="1"/>
  <c r="L32" i="2"/>
  <c r="J32" i="2"/>
  <c r="H32" i="2"/>
  <c r="I32" i="2" s="1"/>
  <c r="L31" i="2"/>
  <c r="J31" i="2"/>
  <c r="H31" i="2"/>
  <c r="I31" i="2" s="1"/>
  <c r="L30" i="2"/>
  <c r="J30" i="2"/>
  <c r="H30" i="2"/>
  <c r="I30" i="2" s="1"/>
  <c r="L29" i="2"/>
  <c r="J29" i="2"/>
  <c r="H29" i="2"/>
  <c r="I29" i="2" s="1"/>
  <c r="L28" i="2"/>
  <c r="J28" i="2"/>
  <c r="H28" i="2"/>
  <c r="I28" i="2" s="1"/>
  <c r="L27" i="2"/>
  <c r="J27" i="2"/>
  <c r="H27" i="2"/>
  <c r="I27" i="2" s="1"/>
  <c r="L26" i="2"/>
  <c r="J26" i="2"/>
  <c r="H26" i="2"/>
  <c r="I26" i="2" s="1"/>
  <c r="L25" i="2"/>
  <c r="J25" i="2"/>
  <c r="H25" i="2"/>
  <c r="I25" i="2" s="1"/>
  <c r="L24" i="2"/>
  <c r="J24" i="2"/>
  <c r="H24" i="2"/>
  <c r="I24" i="2" s="1"/>
  <c r="L23" i="2"/>
  <c r="J23" i="2"/>
  <c r="H23" i="2"/>
  <c r="I23" i="2" s="1"/>
  <c r="L22" i="2"/>
  <c r="J22" i="2"/>
  <c r="H22" i="2"/>
  <c r="I22" i="2" s="1"/>
  <c r="L21" i="2"/>
  <c r="J21" i="2"/>
  <c r="H21" i="2"/>
  <c r="I21" i="2" s="1"/>
  <c r="L20" i="2"/>
  <c r="J20" i="2"/>
  <c r="H20" i="2"/>
  <c r="I20" i="2" s="1"/>
  <c r="L19" i="2"/>
  <c r="J19" i="2"/>
  <c r="H19" i="2"/>
  <c r="I19" i="2" s="1"/>
  <c r="L18" i="2"/>
  <c r="J18" i="2"/>
  <c r="H18" i="2"/>
  <c r="I18" i="2" s="1"/>
  <c r="L17" i="2"/>
  <c r="J17" i="2"/>
  <c r="H17" i="2"/>
  <c r="I17" i="2" s="1"/>
  <c r="L16" i="2"/>
  <c r="J16" i="2"/>
  <c r="H16" i="2"/>
  <c r="I16" i="2" s="1"/>
  <c r="L15" i="2"/>
  <c r="J15" i="2"/>
  <c r="H15" i="2"/>
  <c r="I15" i="2" s="1"/>
  <c r="L14" i="2"/>
  <c r="J14" i="2"/>
  <c r="H14" i="2"/>
  <c r="I14" i="2" s="1"/>
  <c r="L13" i="2"/>
  <c r="J13" i="2"/>
  <c r="H13" i="2"/>
  <c r="I13" i="2" s="1"/>
  <c r="L12" i="2"/>
  <c r="J12" i="2"/>
  <c r="H12" i="2"/>
  <c r="I12" i="2" s="1"/>
  <c r="L11" i="2"/>
  <c r="J11" i="2"/>
  <c r="H11" i="2"/>
  <c r="I11" i="2" s="1"/>
  <c r="L10" i="2"/>
  <c r="J10" i="2"/>
  <c r="H10" i="2"/>
  <c r="I10" i="2" s="1"/>
  <c r="L9" i="2"/>
  <c r="J9" i="2"/>
  <c r="H9" i="2"/>
  <c r="I9" i="2" s="1"/>
  <c r="L8" i="2"/>
  <c r="J8" i="2"/>
  <c r="H8" i="2"/>
  <c r="I8" i="2" s="1"/>
  <c r="L7" i="2"/>
  <c r="J7" i="2"/>
  <c r="H7" i="2"/>
  <c r="I7" i="2" s="1"/>
  <c r="L6" i="2"/>
  <c r="J6" i="2"/>
  <c r="H6" i="2"/>
  <c r="I6" i="2" s="1"/>
  <c r="L5" i="2"/>
  <c r="J5" i="2"/>
  <c r="H5" i="2"/>
  <c r="I5" i="2" s="1"/>
  <c r="L4" i="2"/>
  <c r="J4" i="2"/>
  <c r="H4" i="2"/>
  <c r="I4" i="2" s="1"/>
  <c r="L3" i="2"/>
  <c r="J3" i="2"/>
  <c r="H3" i="2"/>
  <c r="I3" i="2" s="1"/>
  <c r="L2" i="2"/>
  <c r="I54" i="2" s="1"/>
  <c r="J2" i="2"/>
  <c r="J53" i="2" s="1"/>
  <c r="H2" i="2"/>
  <c r="I2" i="2" s="1"/>
  <c r="D13" i="1"/>
  <c r="B13" i="1"/>
  <c r="D12" i="1"/>
  <c r="B12" i="1"/>
  <c r="D9" i="1"/>
  <c r="B9" i="1"/>
  <c r="B8" i="1"/>
  <c r="B7" i="1"/>
  <c r="I53" i="2" l="1"/>
  <c r="B15" i="5"/>
  <c r="C35" i="4"/>
  <c r="D35" i="4" s="1"/>
  <c r="D15" i="5" l="1"/>
  <c r="E15" i="5" s="1"/>
  <c r="B16" i="5" s="1"/>
  <c r="D16" i="5" l="1"/>
  <c r="E16" i="5" s="1"/>
  <c r="B17" i="5" s="1"/>
  <c r="D17" i="5" l="1"/>
  <c r="E17" i="5" s="1"/>
  <c r="B18" i="5"/>
  <c r="D18" i="5" l="1"/>
  <c r="E18" i="5" s="1"/>
  <c r="B19" i="5" s="1"/>
  <c r="D19" i="5" l="1"/>
  <c r="E19" i="5" s="1"/>
  <c r="B20" i="5" s="1"/>
  <c r="D20" i="5" l="1"/>
  <c r="E20" i="5" s="1"/>
  <c r="B21" i="5"/>
  <c r="D21" i="5" l="1"/>
  <c r="E21" i="5" s="1"/>
  <c r="B22" i="5"/>
  <c r="D22" i="5" l="1"/>
  <c r="E22" i="5" s="1"/>
  <c r="B23" i="5"/>
  <c r="D23" i="5" l="1"/>
  <c r="E23" i="5" s="1"/>
  <c r="B24" i="5" s="1"/>
  <c r="D24" i="5" l="1"/>
  <c r="E24" i="5" s="1"/>
  <c r="B25" i="5"/>
  <c r="D25" i="5" l="1"/>
  <c r="E25" i="5" s="1"/>
  <c r="B26" i="5"/>
  <c r="D26" i="5" l="1"/>
  <c r="E26" i="5" s="1"/>
  <c r="B27" i="5" s="1"/>
  <c r="D27" i="5" l="1"/>
  <c r="E27" i="5" s="1"/>
  <c r="B28" i="5" s="1"/>
  <c r="D28" i="5" l="1"/>
  <c r="E28" i="5" s="1"/>
  <c r="B29" i="5"/>
  <c r="D29" i="5" l="1"/>
  <c r="E29" i="5" s="1"/>
  <c r="B30" i="5"/>
  <c r="D30" i="5" l="1"/>
  <c r="E30" i="5" s="1"/>
  <c r="B31" i="5"/>
  <c r="D31" i="5" l="1"/>
  <c r="E31" i="5" s="1"/>
  <c r="B32" i="5" s="1"/>
  <c r="D32" i="5" l="1"/>
  <c r="E32" i="5" s="1"/>
  <c r="B33" i="5" s="1"/>
  <c r="D33" i="5" l="1"/>
  <c r="E33" i="5" s="1"/>
  <c r="B34" i="5"/>
  <c r="D34" i="5" l="1"/>
  <c r="E34" i="5" s="1"/>
  <c r="B35" i="5" s="1"/>
  <c r="D35" i="5" l="1"/>
  <c r="E35" i="5" s="1"/>
  <c r="B36" i="5" s="1"/>
  <c r="D36" i="5" l="1"/>
  <c r="E36" i="5" s="1"/>
  <c r="B37" i="5" s="1"/>
  <c r="D37" i="5" s="1"/>
  <c r="E37" i="5" s="1"/>
</calcChain>
</file>

<file path=xl/sharedStrings.xml><?xml version="1.0" encoding="utf-8"?>
<sst xmlns="http://schemas.openxmlformats.org/spreadsheetml/2006/main" count="218" uniqueCount="172">
  <si>
    <t>DASHBOARD EXECUTIVO - CONTROLE DE DÍVIDAS</t>
  </si>
  <si>
    <t>INDICADORES PRINCIPAIS</t>
  </si>
  <si>
    <t>Total de Dívidas:</t>
  </si>
  <si>
    <t>Valor Médio por Dívida:</t>
  </si>
  <si>
    <t>Pagamento Mínimo Total:</t>
  </si>
  <si>
    <t>Maior Dívida:</t>
  </si>
  <si>
    <t>Saldo Disponível:</t>
  </si>
  <si>
    <t>Menor Dívida:</t>
  </si>
  <si>
    <t>Capacidade de Pagamento:</t>
  </si>
  <si>
    <t>Número de Dívidas:</t>
  </si>
  <si>
    <t>ANÁLISE DE RISCO</t>
  </si>
  <si>
    <t>Comprometimento da Renda:</t>
  </si>
  <si>
    <t>Status Financeiro:</t>
  </si>
  <si>
    <t>Tempo Estimado (meses):</t>
  </si>
  <si>
    <t>Prioridade de Ação:</t>
  </si>
  <si>
    <t>Credor</t>
  </si>
  <si>
    <t>Tipo</t>
  </si>
  <si>
    <t>Valor Original</t>
  </si>
  <si>
    <t>Valor Atual</t>
  </si>
  <si>
    <t>Pagto Mínimo</t>
  </si>
  <si>
    <t>Taxa Juros (%)</t>
  </si>
  <si>
    <t>Vencimento</t>
  </si>
  <si>
    <t>Dias Atraso</t>
  </si>
  <si>
    <t>Juros Atraso</t>
  </si>
  <si>
    <t>Valor Total</t>
  </si>
  <si>
    <t>Prioridade</t>
  </si>
  <si>
    <t>Status</t>
  </si>
  <si>
    <t>Observações</t>
  </si>
  <si>
    <t>TOTAIS:</t>
  </si>
  <si>
    <t>ESTATÍSTICAS:</t>
  </si>
  <si>
    <t>RECEITAS MENSAIS</t>
  </si>
  <si>
    <t>Fonte</t>
  </si>
  <si>
    <t>Valor (R$)</t>
  </si>
  <si>
    <t>% do Total</t>
  </si>
  <si>
    <t>Estabilidade</t>
  </si>
  <si>
    <t>Salário Principal</t>
  </si>
  <si>
    <t>Alta</t>
  </si>
  <si>
    <t>Salário Cônjuge</t>
  </si>
  <si>
    <t>Freelances</t>
  </si>
  <si>
    <t>Baixa</t>
  </si>
  <si>
    <t>Renda Extra</t>
  </si>
  <si>
    <t>Pensão/Aposentadoria</t>
  </si>
  <si>
    <t>Aluguel Recebido</t>
  </si>
  <si>
    <t>Média</t>
  </si>
  <si>
    <t>Dividendos</t>
  </si>
  <si>
    <t>Outros</t>
  </si>
  <si>
    <t>TOTAL RECEITAS:</t>
  </si>
  <si>
    <t>DESPESAS MENSAIS</t>
  </si>
  <si>
    <t>Categoria</t>
  </si>
  <si>
    <t>Descrição</t>
  </si>
  <si>
    <t>% Receita</t>
  </si>
  <si>
    <t>Moradia</t>
  </si>
  <si>
    <t>Aluguel/Financiamento</t>
  </si>
  <si>
    <t>Essencial</t>
  </si>
  <si>
    <t>Condomínio</t>
  </si>
  <si>
    <t>IPTU</t>
  </si>
  <si>
    <t>Utilidades</t>
  </si>
  <si>
    <t>Energia Elétrica</t>
  </si>
  <si>
    <t>Água</t>
  </si>
  <si>
    <t>Gás</t>
  </si>
  <si>
    <t>Internet</t>
  </si>
  <si>
    <t>Telefone</t>
  </si>
  <si>
    <t>Transporte</t>
  </si>
  <si>
    <t>Combustível</t>
  </si>
  <si>
    <t>Transporte Público</t>
  </si>
  <si>
    <t>Manutenção Veículo</t>
  </si>
  <si>
    <t>Variável</t>
  </si>
  <si>
    <t>Alimentação</t>
  </si>
  <si>
    <t>Supermercado</t>
  </si>
  <si>
    <t>Restaurantes</t>
  </si>
  <si>
    <t>Não Essencial</t>
  </si>
  <si>
    <t>Saúde</t>
  </si>
  <si>
    <t>Plano de Saúde</t>
  </si>
  <si>
    <t>Medicamentos</t>
  </si>
  <si>
    <t>Educação</t>
  </si>
  <si>
    <t>Escola/Faculdade</t>
  </si>
  <si>
    <t>Dívidas</t>
  </si>
  <si>
    <t>Pagamentos Mínimos</t>
  </si>
  <si>
    <t>Lazer</t>
  </si>
  <si>
    <t>Entretenimento</t>
  </si>
  <si>
    <t>Vestuário</t>
  </si>
  <si>
    <t>Roupas</t>
  </si>
  <si>
    <t>Diversos</t>
  </si>
  <si>
    <t>TOTAL DESPESAS:</t>
  </si>
  <si>
    <t>Essenciais:</t>
  </si>
  <si>
    <t>Não Essenciais:</t>
  </si>
  <si>
    <t>SALDO DISPONÍVEL:</t>
  </si>
  <si>
    <t>ESTRATÉGIAS INTELIGENTES DE QUITAÇÃO</t>
  </si>
  <si>
    <t>RECOMENDAÇÃO AUTOMÁTICA:</t>
  </si>
  <si>
    <t>Estratégia Recomendada:</t>
  </si>
  <si>
    <t>Justificativa:</t>
  </si>
  <si>
    <t>SIMULAÇÃO BOLA DE NEVE</t>
  </si>
  <si>
    <t>Ordem</t>
  </si>
  <si>
    <t>Valor</t>
  </si>
  <si>
    <t>Pagto Mín</t>
  </si>
  <si>
    <t>Valor Extra</t>
  </si>
  <si>
    <t>Total Pagar</t>
  </si>
  <si>
    <t>Meses p/ Quitar</t>
  </si>
  <si>
    <t>SIMULAÇÃO AVALANCHE</t>
  </si>
  <si>
    <t>Taxa Juros</t>
  </si>
  <si>
    <t>Economia</t>
  </si>
  <si>
    <t>COMPARAÇÃO DE ESTRATÉGIAS</t>
  </si>
  <si>
    <t>Métrica</t>
  </si>
  <si>
    <t>Bola de Neve</t>
  </si>
  <si>
    <t>Avalanche</t>
  </si>
  <si>
    <t>Diferença</t>
  </si>
  <si>
    <t>Tempo Total (meses):</t>
  </si>
  <si>
    <t>Total de Juros:</t>
  </si>
  <si>
    <t>Economia Total:</t>
  </si>
  <si>
    <t>0</t>
  </si>
  <si>
    <t>ANÁLISES AVANÇADAS E GRÁFICOS</t>
  </si>
  <si>
    <t>RESUMO POR TIPO DE DÍVIDA</t>
  </si>
  <si>
    <t>Tipo de Dívida</t>
  </si>
  <si>
    <t>Quantidade</t>
  </si>
  <si>
    <t>Juros Médio</t>
  </si>
  <si>
    <t>Cartão de Crédito</t>
  </si>
  <si>
    <t>Empréstimo Pessoal</t>
  </si>
  <si>
    <t>Financiamento</t>
  </si>
  <si>
    <t>Cheque Especial</t>
  </si>
  <si>
    <t>PROJEÇÃO DE QUITAÇÃO</t>
  </si>
  <si>
    <t>Mês</t>
  </si>
  <si>
    <t>Dívida Restante</t>
  </si>
  <si>
    <t>Pagamento</t>
  </si>
  <si>
    <t>Juros</t>
  </si>
  <si>
    <t>Redução Líquida</t>
  </si>
  <si>
    <t>PLANILHA AVANÇADA DE CONTROLE DE DÍVIDAS</t>
  </si>
  <si>
    <t>Versão 2.0 - Com Automação e Análises Inteligentes</t>
  </si>
  <si>
    <t>NOVOS RECURSOS DESTA VERSÃO:</t>
  </si>
  <si>
    <t>🔹 DASHBOARD EXECUTIVO</t>
  </si>
  <si>
    <t>Visão geral com KPIs automáticos</t>
  </si>
  <si>
    <t>🔹 FÓRMULAS INTELIGENTES</t>
  </si>
  <si>
    <t>Cálculos automáticos de juros, atrasos e projeções</t>
  </si>
  <si>
    <t>🔹 FORMATAÇÃO CONDICIONAL</t>
  </si>
  <si>
    <t>Cores automáticas baseadas em status e riscos</t>
  </si>
  <si>
    <t>🔹 VALIDAÇÃO DE DADOS</t>
  </si>
  <si>
    <t>Listas suspensas para entrada consistente</t>
  </si>
  <si>
    <t>🔹 ANÁLISES AUTOMÁTICAS</t>
  </si>
  <si>
    <t>Recomendações baseadas no seu perfil</t>
  </si>
  <si>
    <t>🔹 GRÁFICOS DINÂMICOS</t>
  </si>
  <si>
    <t>Visualizações que se atualizam automaticamente</t>
  </si>
  <si>
    <t>🔹 PROJEÇÕES FUTURAS</t>
  </si>
  <si>
    <t>Simulações de quitação mês a mês</t>
  </si>
  <si>
    <t>🔹 COMPARAÇÃO DE ESTRATÉGIAS</t>
  </si>
  <si>
    <t>Análise automática de Bola de Neve vs Avalanche</t>
  </si>
  <si>
    <t>COMO USAR:</t>
  </si>
  <si>
    <t>1. DASHBOARD</t>
  </si>
  <si>
    <t>Comece aqui para visão geral da situação</t>
  </si>
  <si>
    <t>2. DÍVIDAS</t>
  </si>
  <si>
    <t>Cadastre todas as dívidas com detalhes completos</t>
  </si>
  <si>
    <t>3. ORÇAMENTO</t>
  </si>
  <si>
    <t>Registre receitas e despesas para análise</t>
  </si>
  <si>
    <t>4. ESTRATÉGIA</t>
  </si>
  <si>
    <t>Veja recomendações automáticas de quitação</t>
  </si>
  <si>
    <t>5. ANÁLISES</t>
  </si>
  <si>
    <t>Explore gráficos e projeções avançadas</t>
  </si>
  <si>
    <t>RECURSOS AUTOMÁTICOS:</t>
  </si>
  <si>
    <t>• Cálculo automático de juros de atraso</t>
  </si>
  <si>
    <t>• Status automático baseado em vencimentos</t>
  </si>
  <si>
    <t>• Recomendação inteligente de estratégia</t>
  </si>
  <si>
    <t>• Análise de risco do orçamento</t>
  </si>
  <si>
    <t>• Projeção de tempo para quitação</t>
  </si>
  <si>
    <t>• Comparação automática de métodos</t>
  </si>
  <si>
    <t>• Gráficos que se atualizam sozinhos</t>
  </si>
  <si>
    <t>DICAS AVANÇADAS:</t>
  </si>
  <si>
    <t>• Use as cores como guia visual</t>
  </si>
  <si>
    <t>• Atualize dados mensalmente</t>
  </si>
  <si>
    <t>• Observe as recomendações automáticas</t>
  </si>
  <si>
    <t>• Explore diferentes cenários no simulador</t>
  </si>
  <si>
    <t>• Mantenha backup na nuvem</t>
  </si>
  <si>
    <t>Desenvolvido por: Versatilidade Diária</t>
  </si>
  <si>
    <t>Data: 11/07/2025</t>
  </si>
  <si>
    <t>Versão: 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</si>
</sst>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\R\$\ * #,##0.00_-;\-\R\$\ * #,##0.00_-;_-\R\$\ * &quot;-&quot;??_-;_-@_-"/>
  </numFmts>
  <fonts count="7" x14ac:knownFonts="1">
    <font>
      <sz val="11"/>
      <color theme="1"/>
      <name val="Calibri"/>
      <family val="2"/>
      <scheme val="minor"/>
    </font>
    <font>
      <b/>
      <sz val="16"/>
      <color rgb="FF366092"/>
      <name val="Calibri"/>
    </font>
    <font>
      <b/>
      <sz val="10"/>
      <color rgb="FF000000"/>
      <name val="Calibri"/>
    </font>
    <font>
      <b/>
      <sz val="11"/>
      <color rgb="FFFFFFFF"/>
      <name val="Calibri"/>
    </font>
    <font>
      <b/>
      <sz val="14"/>
      <color rgb="FF366092"/>
      <name val="Calibri"/>
    </font>
    <font>
      <b/>
      <sz val="11"/>
      <color rgb="FF366092"/>
      <name val="Calibri"/>
    </font>
    <font>
      <b/>
      <sz val="12"/>
      <color rgb="FF366092"/>
      <name val="Calibri"/>
    </font>
  </fonts>
  <fills count="4">
    <fill>
      <patternFill patternType="none"/>
    </fill>
    <fill>
      <patternFill patternType="gray125"/>
    </fill>
    <fill>
      <patternFill patternType="solid">
        <fgColor rgb="FFD9E2F3"/>
        <bgColor rgb="FFD9E2F3"/>
      </patternFill>
    </fill>
    <fill>
      <patternFill patternType="solid">
        <fgColor rgb="FF366092"/>
        <bgColor rgb="FF36609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0" xfId="0" applyFont="1" applyFill="1"/>
    <xf numFmtId="164" fontId="0" fillId="0" borderId="0" xfId="0" applyNumberFormat="1"/>
    <xf numFmtId="10" fontId="0" fillId="0" borderId="0" xfId="0" applyNumberFormat="1"/>
    <xf numFmtId="0" fontId="3" fillId="3" borderId="1" xfId="0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3" fillId="3" borderId="1" xfId="0" applyFont="1" applyFill="1" applyBorder="1"/>
    <xf numFmtId="164" fontId="2" fillId="2" borderId="0" xfId="0" applyNumberFormat="1" applyFont="1" applyFill="1"/>
    <xf numFmtId="0" fontId="5" fillId="0" borderId="0" xfId="0" applyFont="1"/>
    <xf numFmtId="164" fontId="5" fillId="0" borderId="0" xfId="0" applyNumberFormat="1" applyFont="1"/>
    <xf numFmtId="0" fontId="3" fillId="3" borderId="0" xfId="0" applyFont="1" applyFill="1"/>
    <xf numFmtId="0" fontId="1" fillId="0" borderId="0" xfId="0" applyFont="1"/>
    <xf numFmtId="0" fontId="6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6">
    <dxf>
      <fill>
        <patternFill patternType="solid">
          <fgColor rgb="FFE6F7E6"/>
          <bgColor rgb="FFE6F7E6"/>
        </patternFill>
      </fill>
    </dxf>
    <dxf>
      <fill>
        <patternFill patternType="solid">
          <fgColor rgb="FFFFE6E6"/>
          <bgColor rgb="FFFFE6E6"/>
        </patternFill>
      </fill>
    </dxf>
    <dxf>
      <fill>
        <patternFill patternType="solid">
          <fgColor rgb="FFE6F7E6"/>
          <bgColor rgb="FFE6F7E6"/>
        </patternFill>
      </fill>
    </dxf>
    <dxf>
      <fill>
        <patternFill patternType="solid">
          <fgColor rgb="FFFFE6E6"/>
          <bgColor rgb="FFFFE6E6"/>
        </patternFill>
      </fill>
    </dxf>
    <dxf>
      <fill>
        <patternFill patternType="solid">
          <fgColor rgb="FFFFE6E6"/>
          <bgColor rgb="FFFFE6E6"/>
        </patternFill>
      </fill>
    </dxf>
    <dxf>
      <fill>
        <patternFill patternType="solid">
          <fgColor rgb="FFE6F7E6"/>
          <bgColor rgb="FFE6F7E6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1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Distribuição de Dívidas por Tipo</a:t>
            </a:r>
          </a:p>
        </c:rich>
      </c:tx>
      <c:overlay val="1"/>
    </c:title>
    <c:autoTitleDeleted val="0"/>
    <c:plotArea>
      <c:layout/>
      <c:pieChart>
        <c:varyColors val="1"/>
        <c:ser>
          <c:idx val="0"/>
          <c:order val="0"/>
          <c:tx>
            <c:strRef>
              <c:f>'📈 Análises'!$C$4</c:f>
              <c:strCache>
                <c:ptCount val="1"/>
                <c:pt idx="0">
                  <c:v>Valor Total</c:v>
                </c:pt>
              </c:strCache>
            </c:strRef>
          </c:tx>
          <c:spPr>
            <a:ln>
              <a:prstDash val="solid"/>
            </a:ln>
          </c:spPr>
          <c:cat>
            <c:strRef>
              <c:f>'📈 Análises'!$A$5:$A$9</c:f>
              <c:strCache>
                <c:ptCount val="5"/>
                <c:pt idx="0">
                  <c:v>Cartão de Crédito</c:v>
                </c:pt>
                <c:pt idx="1">
                  <c:v>Empréstimo Pessoal</c:v>
                </c:pt>
                <c:pt idx="2">
                  <c:v>Financiamento</c:v>
                </c:pt>
                <c:pt idx="3">
                  <c:v>Cheque Especial</c:v>
                </c:pt>
                <c:pt idx="4">
                  <c:v>Outros</c:v>
                </c:pt>
              </c:strCache>
            </c:strRef>
          </c:cat>
          <c:val>
            <c:numRef>
              <c:f>'📈 Análises'!$C$5:$C$9</c:f>
              <c:numCache>
                <c:formatCode>_-\R\$\ * #,##0.00_-;\-\R\$\ * #,##0.00_-;_-\R\$\ * "-"??_-;_-@_-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FD-4240-9CD6-507F824FBD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1"/>
    </c:legend>
    <c:plotVisOnly val="1"/>
    <c:dispBlanksAs val="gap"/>
    <c:showDLblsOverMax val="1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1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Evolução da Dívida ao Longo do Tempo</a:t>
            </a:r>
          </a:p>
        </c:rich>
      </c:tx>
      <c:overlay val="1"/>
    </c:title>
    <c:autoTitleDeleted val="0"/>
    <c:plotArea>
      <c:layout/>
      <c:lineChart>
        <c:grouping val="standard"/>
        <c:varyColors val="1"/>
        <c:ser>
          <c:idx val="0"/>
          <c:order val="0"/>
          <c:tx>
            <c:strRef>
              <c:f>'📈 Análises'!$B$13</c:f>
              <c:strCache>
                <c:ptCount val="1"/>
                <c:pt idx="0">
                  <c:v>Dívida Restante</c:v>
                </c:pt>
              </c:strCache>
            </c:strRef>
          </c:tx>
          <c:spPr>
            <a:ln>
              <a:prstDash val="solid"/>
            </a:ln>
          </c:spPr>
          <c:marker>
            <c:symbol val="none"/>
          </c:marker>
          <c:cat>
            <c:numRef>
              <c:f>'📈 Análises'!$A$14:$A$37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'📈 Análises'!$B$14:$B$37</c:f>
              <c:numCache>
                <c:formatCode>_-\R\$\ * #,##0.00_-;\-\R\$\ * #,##0.00_-;_-\R\$\ * "-"??_-;_-@_-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F35-4C39-85D9-0BAB61439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"/>
        <c:axId val="100"/>
      </c:lineChart>
      <c:catAx>
        <c:axId val="10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Mês</a:t>
                </a:r>
              </a:p>
            </c:rich>
          </c:tx>
          <c:overlay val="1"/>
        </c:title>
        <c:numFmt formatCode="General" sourceLinked="1"/>
        <c:majorTickMark val="none"/>
        <c:minorTickMark val="none"/>
        <c:tickLblPos val="nextTo"/>
        <c:crossAx val="100"/>
        <c:crosses val="autoZero"/>
        <c:auto val="1"/>
        <c:lblAlgn val="ctr"/>
        <c:lblOffset val="100"/>
        <c:noMultiLvlLbl val="1"/>
      </c:catAx>
      <c:valAx>
        <c:axId val="100"/>
        <c:scaling>
          <c:orientation val="minMax"/>
        </c:scaling>
        <c:delete val="1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Valor (R$)</a:t>
                </a:r>
              </a:p>
            </c:rich>
          </c:tx>
          <c:overlay val="1"/>
        </c:title>
        <c:numFmt formatCode="_-\R\$\ * #,##0.00_-;\-\R\$\ * #,##0.00_-;_-\R\$\ * &quot;-&quot;??_-;_-@_-" sourceLinked="1"/>
        <c:majorTickMark val="none"/>
        <c:minorTickMark val="none"/>
        <c:tickLblPos val="nextTo"/>
        <c:crossAx val="1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1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3</xdr:row>
      <xdr:rowOff>0</xdr:rowOff>
    </xdr:from>
    <xdr:ext cx="5400000" cy="3600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6</xdr:col>
      <xdr:colOff>0</xdr:colOff>
      <xdr:row>19</xdr:row>
      <xdr:rowOff>0</xdr:rowOff>
    </xdr:from>
    <xdr:ext cx="5400000" cy="36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43"/>
  <sheetViews>
    <sheetView tabSelected="1" workbookViewId="0">
      <selection activeCell="G5" sqref="G5"/>
    </sheetView>
  </sheetViews>
  <sheetFormatPr defaultRowHeight="15" x14ac:dyDescent="0.25"/>
  <cols>
    <col min="1" max="1" width="40" customWidth="1"/>
    <col min="2" max="2" width="50" customWidth="1"/>
  </cols>
  <sheetData>
    <row r="1" spans="1:2" ht="21" x14ac:dyDescent="0.35">
      <c r="A1" s="12" t="s">
        <v>125</v>
      </c>
      <c r="B1" s="12"/>
    </row>
    <row r="2" spans="1:2" ht="15.75" x14ac:dyDescent="0.25">
      <c r="A2" s="13" t="s">
        <v>126</v>
      </c>
      <c r="B2" s="13"/>
    </row>
    <row r="4" spans="1:2" x14ac:dyDescent="0.25">
      <c r="A4" s="9" t="s">
        <v>127</v>
      </c>
    </row>
    <row r="6" spans="1:2" x14ac:dyDescent="0.25">
      <c r="A6" s="9" t="s">
        <v>128</v>
      </c>
      <c r="B6" t="s">
        <v>129</v>
      </c>
    </row>
    <row r="7" spans="1:2" x14ac:dyDescent="0.25">
      <c r="A7" s="9" t="s">
        <v>130</v>
      </c>
      <c r="B7" t="s">
        <v>131</v>
      </c>
    </row>
    <row r="8" spans="1:2" x14ac:dyDescent="0.25">
      <c r="A8" s="9" t="s">
        <v>132</v>
      </c>
      <c r="B8" t="s">
        <v>133</v>
      </c>
    </row>
    <row r="9" spans="1:2" x14ac:dyDescent="0.25">
      <c r="A9" s="9" t="s">
        <v>134</v>
      </c>
      <c r="B9" t="s">
        <v>135</v>
      </c>
    </row>
    <row r="10" spans="1:2" x14ac:dyDescent="0.25">
      <c r="A10" s="9" t="s">
        <v>136</v>
      </c>
      <c r="B10" t="s">
        <v>137</v>
      </c>
    </row>
    <row r="11" spans="1:2" x14ac:dyDescent="0.25">
      <c r="A11" s="9" t="s">
        <v>138</v>
      </c>
      <c r="B11" t="s">
        <v>139</v>
      </c>
    </row>
    <row r="12" spans="1:2" x14ac:dyDescent="0.25">
      <c r="A12" s="9" t="s">
        <v>140</v>
      </c>
      <c r="B12" t="s">
        <v>141</v>
      </c>
    </row>
    <row r="13" spans="1:2" x14ac:dyDescent="0.25">
      <c r="A13" s="9" t="s">
        <v>142</v>
      </c>
      <c r="B13" t="s">
        <v>143</v>
      </c>
    </row>
    <row r="15" spans="1:2" x14ac:dyDescent="0.25">
      <c r="A15" s="9" t="s">
        <v>144</v>
      </c>
    </row>
    <row r="17" spans="1:2" x14ac:dyDescent="0.25">
      <c r="A17" t="s">
        <v>145</v>
      </c>
      <c r="B17" t="s">
        <v>146</v>
      </c>
    </row>
    <row r="18" spans="1:2" x14ac:dyDescent="0.25">
      <c r="A18" t="s">
        <v>147</v>
      </c>
      <c r="B18" t="s">
        <v>148</v>
      </c>
    </row>
    <row r="19" spans="1:2" x14ac:dyDescent="0.25">
      <c r="A19" t="s">
        <v>149</v>
      </c>
      <c r="B19" t="s">
        <v>150</v>
      </c>
    </row>
    <row r="20" spans="1:2" x14ac:dyDescent="0.25">
      <c r="A20" t="s">
        <v>151</v>
      </c>
      <c r="B20" t="s">
        <v>152</v>
      </c>
    </row>
    <row r="21" spans="1:2" x14ac:dyDescent="0.25">
      <c r="A21" t="s">
        <v>153</v>
      </c>
      <c r="B21" t="s">
        <v>154</v>
      </c>
    </row>
    <row r="23" spans="1:2" x14ac:dyDescent="0.25">
      <c r="A23" s="9" t="s">
        <v>155</v>
      </c>
    </row>
    <row r="25" spans="1:2" x14ac:dyDescent="0.25">
      <c r="A25" t="s">
        <v>156</v>
      </c>
    </row>
    <row r="26" spans="1:2" x14ac:dyDescent="0.25">
      <c r="A26" t="s">
        <v>157</v>
      </c>
    </row>
    <row r="27" spans="1:2" x14ac:dyDescent="0.25">
      <c r="A27" t="s">
        <v>158</v>
      </c>
    </row>
    <row r="28" spans="1:2" x14ac:dyDescent="0.25">
      <c r="A28" t="s">
        <v>159</v>
      </c>
    </row>
    <row r="29" spans="1:2" x14ac:dyDescent="0.25">
      <c r="A29" t="s">
        <v>160</v>
      </c>
    </row>
    <row r="30" spans="1:2" x14ac:dyDescent="0.25">
      <c r="A30" t="s">
        <v>161</v>
      </c>
    </row>
    <row r="31" spans="1:2" x14ac:dyDescent="0.25">
      <c r="A31" t="s">
        <v>162</v>
      </c>
    </row>
    <row r="33" spans="1:1" x14ac:dyDescent="0.25">
      <c r="A33" s="9" t="s">
        <v>163</v>
      </c>
    </row>
    <row r="35" spans="1:1" x14ac:dyDescent="0.25">
      <c r="A35" t="s">
        <v>164</v>
      </c>
    </row>
    <row r="36" spans="1:1" x14ac:dyDescent="0.25">
      <c r="A36" t="s">
        <v>165</v>
      </c>
    </row>
    <row r="37" spans="1:1" x14ac:dyDescent="0.25">
      <c r="A37" t="s">
        <v>166</v>
      </c>
    </row>
    <row r="38" spans="1:1" x14ac:dyDescent="0.25">
      <c r="A38" t="s">
        <v>167</v>
      </c>
    </row>
    <row r="39" spans="1:1" x14ac:dyDescent="0.25">
      <c r="A39" t="s">
        <v>168</v>
      </c>
    </row>
    <row r="41" spans="1:1" x14ac:dyDescent="0.25">
      <c r="A41" t="s">
        <v>169</v>
      </c>
    </row>
    <row r="42" spans="1:1" x14ac:dyDescent="0.25">
      <c r="A42" t="s">
        <v>170</v>
      </c>
    </row>
    <row r="43" spans="1:1" x14ac:dyDescent="0.25">
      <c r="A43" t="s">
        <v>171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workbookViewId="0">
      <selection sqref="A1:H1"/>
    </sheetView>
  </sheetViews>
  <sheetFormatPr defaultRowHeight="15" x14ac:dyDescent="0.25"/>
  <cols>
    <col min="1" max="8" width="20" customWidth="1"/>
  </cols>
  <sheetData>
    <row r="1" spans="1:8" ht="21" x14ac:dyDescent="0.25">
      <c r="A1" s="14" t="s">
        <v>0</v>
      </c>
      <c r="B1" s="15"/>
      <c r="C1" s="15"/>
      <c r="D1" s="15"/>
      <c r="E1" s="15"/>
      <c r="F1" s="15"/>
      <c r="G1" s="15"/>
      <c r="H1" s="15"/>
    </row>
    <row r="5" spans="1:8" x14ac:dyDescent="0.25">
      <c r="A5" s="1" t="s">
        <v>1</v>
      </c>
    </row>
    <row r="6" spans="1:8" x14ac:dyDescent="0.25">
      <c r="A6" t="s">
        <v>2</v>
      </c>
      <c r="B6" s="2"/>
      <c r="C6" t="s">
        <v>3</v>
      </c>
      <c r="D6" s="2"/>
    </row>
    <row r="7" spans="1:8" x14ac:dyDescent="0.25">
      <c r="A7" t="s">
        <v>4</v>
      </c>
      <c r="B7" s="2" t="e">
        <f>SUMIF(Dívidas.D:(D),"&gt;0",Dívidas.D:(D))</f>
        <v>#NAME?</v>
      </c>
      <c r="C7" t="s">
        <v>5</v>
      </c>
      <c r="D7" s="2"/>
    </row>
    <row r="8" spans="1:8" x14ac:dyDescent="0.25">
      <c r="A8" t="s">
        <v>6</v>
      </c>
      <c r="B8" s="2" t="e">
        <f>Orçamento.B10-Orçamento.C32</f>
        <v>#NAME?</v>
      </c>
      <c r="C8" t="s">
        <v>7</v>
      </c>
      <c r="D8" s="2"/>
    </row>
    <row r="9" spans="1:8" x14ac:dyDescent="0.25">
      <c r="A9" t="s">
        <v>8</v>
      </c>
      <c r="B9" s="2" t="e">
        <f>MAX(0,Orçamento.B10-Orçamento.C32)</f>
        <v>#NAME?</v>
      </c>
      <c r="C9" t="s">
        <v>9</v>
      </c>
      <c r="D9">
        <f>COUNTA(Dívidas.A:(A))-1</f>
        <v>0</v>
      </c>
    </row>
    <row r="11" spans="1:8" x14ac:dyDescent="0.25">
      <c r="A11" s="1" t="s">
        <v>10</v>
      </c>
    </row>
    <row r="12" spans="1:8" x14ac:dyDescent="0.25">
      <c r="A12" t="s">
        <v>11</v>
      </c>
      <c r="B12" s="3" t="e">
        <f>Dívidas.D23/Orçamento.B10</f>
        <v>#NAME?</v>
      </c>
      <c r="C12" t="s">
        <v>12</v>
      </c>
      <c r="D12" t="e">
        <f>IF(Orçamento.B10-Orçamento.C32&gt;0,"POSITIVO","NEGATIVO")</f>
        <v>#NAME?</v>
      </c>
    </row>
    <row r="13" spans="1:8" x14ac:dyDescent="0.25">
      <c r="A13" t="s">
        <v>13</v>
      </c>
      <c r="B13" t="e">
        <f>IF(Dashboard.B8&gt;0,Dashboard.B2/Dashboard.B8,"N/A")</f>
        <v>#NAME?</v>
      </c>
      <c r="C13" t="s">
        <v>14</v>
      </c>
      <c r="D13" t="e">
        <f>IF(Dashboard.B8&lt;0,"URGENTE",IF(Dashboard.B8&lt;Dashboard.B3*0.1,"ALTA","MÉDIA"))</f>
        <v>#NAME?</v>
      </c>
    </row>
  </sheetData>
  <mergeCells count="1">
    <mergeCell ref="A1:H1"/>
  </mergeCells>
  <conditionalFormatting sqref="D10">
    <cfRule type="cellIs" dxfId="5" priority="1" operator="equal">
      <formula>"POSITIVO"</formula>
    </cfRule>
    <cfRule type="cellIs" dxfId="4" priority="2" operator="equal">
      <formula>"NEGATIVO"</formula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4"/>
  <sheetViews>
    <sheetView topLeftCell="A31" workbookViewId="0">
      <selection activeCell="C54" sqref="C54"/>
    </sheetView>
  </sheetViews>
  <sheetFormatPr defaultRowHeight="15" x14ac:dyDescent="0.25"/>
  <cols>
    <col min="1" max="1" width="18" customWidth="1"/>
    <col min="2" max="2" width="16" customWidth="1"/>
    <col min="3" max="5" width="14" customWidth="1"/>
    <col min="6" max="7" width="12" customWidth="1"/>
    <col min="8" max="8" width="10" customWidth="1"/>
    <col min="9" max="10" width="14" customWidth="1"/>
    <col min="11" max="11" width="10" customWidth="1"/>
    <col min="12" max="12" width="12" customWidth="1"/>
    <col min="13" max="13" width="20" customWidth="1"/>
  </cols>
  <sheetData>
    <row r="1" spans="1:13" x14ac:dyDescent="0.25">
      <c r="A1" s="4" t="s">
        <v>15</v>
      </c>
      <c r="B1" s="4" t="s">
        <v>16</v>
      </c>
      <c r="C1" s="4" t="s">
        <v>17</v>
      </c>
      <c r="D1" s="4" t="s">
        <v>18</v>
      </c>
      <c r="E1" s="4" t="s">
        <v>19</v>
      </c>
      <c r="F1" s="4" t="s">
        <v>20</v>
      </c>
      <c r="G1" s="4" t="s">
        <v>21</v>
      </c>
      <c r="H1" s="4" t="s">
        <v>22</v>
      </c>
      <c r="I1" s="4" t="s">
        <v>23</v>
      </c>
      <c r="J1" s="4" t="s">
        <v>24</v>
      </c>
      <c r="K1" s="4" t="s">
        <v>25</v>
      </c>
      <c r="L1" s="4" t="s">
        <v>26</v>
      </c>
      <c r="M1" s="4" t="s">
        <v>27</v>
      </c>
    </row>
    <row r="2" spans="1:13" x14ac:dyDescent="0.25">
      <c r="C2" s="2"/>
      <c r="D2" s="2"/>
      <c r="E2" s="2"/>
      <c r="F2" s="3"/>
      <c r="H2" t="str">
        <f t="shared" ref="H2:H33" ca="1" si="0">IF(G2="","",MAX(0,TODAY()-G2))</f>
        <v/>
      </c>
      <c r="I2" s="2" t="e">
        <f t="shared" ref="I2:I33" ca="1" si="1">IF(H2&gt;0,C2*0.02*(H2/30),0)</f>
        <v>#VALUE!</v>
      </c>
      <c r="J2" s="2" t="str">
        <f t="shared" ref="J2:J33" si="2">IF(C2="","",C2+I2)</f>
        <v/>
      </c>
      <c r="L2" t="str">
        <f t="shared" ref="L2:L33" si="3">IF(C2="","",IF(H2&gt;30,"Atrasada",IF(H2&gt;0,"Em Dia","Em Dia")))</f>
        <v/>
      </c>
    </row>
    <row r="3" spans="1:13" x14ac:dyDescent="0.25">
      <c r="C3" s="2"/>
      <c r="D3" s="2"/>
      <c r="E3" s="2"/>
      <c r="F3" s="3"/>
      <c r="H3" t="str">
        <f t="shared" ca="1" si="0"/>
        <v/>
      </c>
      <c r="I3" s="2" t="e">
        <f t="shared" ca="1" si="1"/>
        <v>#VALUE!</v>
      </c>
      <c r="J3" s="2" t="str">
        <f t="shared" si="2"/>
        <v/>
      </c>
      <c r="L3" t="str">
        <f t="shared" si="3"/>
        <v/>
      </c>
    </row>
    <row r="4" spans="1:13" x14ac:dyDescent="0.25">
      <c r="C4" s="2"/>
      <c r="D4" s="2"/>
      <c r="E4" s="2"/>
      <c r="F4" s="3"/>
      <c r="H4" t="str">
        <f t="shared" ca="1" si="0"/>
        <v/>
      </c>
      <c r="I4" s="2" t="e">
        <f t="shared" ca="1" si="1"/>
        <v>#VALUE!</v>
      </c>
      <c r="J4" s="2" t="str">
        <f t="shared" si="2"/>
        <v/>
      </c>
      <c r="L4" t="str">
        <f t="shared" si="3"/>
        <v/>
      </c>
    </row>
    <row r="5" spans="1:13" x14ac:dyDescent="0.25">
      <c r="C5" s="2"/>
      <c r="D5" s="2"/>
      <c r="E5" s="2"/>
      <c r="F5" s="3"/>
      <c r="H5" t="str">
        <f t="shared" ca="1" si="0"/>
        <v/>
      </c>
      <c r="I5" s="2" t="e">
        <f t="shared" ca="1" si="1"/>
        <v>#VALUE!</v>
      </c>
      <c r="J5" s="2" t="str">
        <f t="shared" si="2"/>
        <v/>
      </c>
      <c r="L5" t="str">
        <f t="shared" si="3"/>
        <v/>
      </c>
    </row>
    <row r="6" spans="1:13" x14ac:dyDescent="0.25">
      <c r="C6" s="2"/>
      <c r="D6" s="2"/>
      <c r="E6" s="2"/>
      <c r="F6" s="3"/>
      <c r="H6" t="str">
        <f t="shared" ca="1" si="0"/>
        <v/>
      </c>
      <c r="I6" s="2" t="e">
        <f t="shared" ca="1" si="1"/>
        <v>#VALUE!</v>
      </c>
      <c r="J6" s="2" t="str">
        <f t="shared" si="2"/>
        <v/>
      </c>
      <c r="L6" t="str">
        <f t="shared" si="3"/>
        <v/>
      </c>
    </row>
    <row r="7" spans="1:13" x14ac:dyDescent="0.25">
      <c r="C7" s="2"/>
      <c r="D7" s="2"/>
      <c r="E7" s="2"/>
      <c r="F7" s="3"/>
      <c r="H7" t="str">
        <f t="shared" ca="1" si="0"/>
        <v/>
      </c>
      <c r="I7" s="2" t="e">
        <f t="shared" ca="1" si="1"/>
        <v>#VALUE!</v>
      </c>
      <c r="J7" s="2" t="str">
        <f t="shared" si="2"/>
        <v/>
      </c>
      <c r="L7" t="str">
        <f t="shared" si="3"/>
        <v/>
      </c>
    </row>
    <row r="8" spans="1:13" x14ac:dyDescent="0.25">
      <c r="C8" s="2"/>
      <c r="D8" s="2"/>
      <c r="E8" s="2"/>
      <c r="F8" s="3"/>
      <c r="H8" t="str">
        <f t="shared" ca="1" si="0"/>
        <v/>
      </c>
      <c r="I8" s="2" t="e">
        <f t="shared" ca="1" si="1"/>
        <v>#VALUE!</v>
      </c>
      <c r="J8" s="2" t="str">
        <f t="shared" si="2"/>
        <v/>
      </c>
      <c r="L8" t="str">
        <f t="shared" si="3"/>
        <v/>
      </c>
    </row>
    <row r="9" spans="1:13" x14ac:dyDescent="0.25">
      <c r="C9" s="2"/>
      <c r="D9" s="2"/>
      <c r="E9" s="2"/>
      <c r="F9" s="3"/>
      <c r="H9" t="str">
        <f t="shared" ca="1" si="0"/>
        <v/>
      </c>
      <c r="I9" s="2" t="e">
        <f t="shared" ca="1" si="1"/>
        <v>#VALUE!</v>
      </c>
      <c r="J9" s="2" t="str">
        <f t="shared" si="2"/>
        <v/>
      </c>
      <c r="L9" t="str">
        <f t="shared" si="3"/>
        <v/>
      </c>
    </row>
    <row r="10" spans="1:13" x14ac:dyDescent="0.25">
      <c r="C10" s="2"/>
      <c r="D10" s="2"/>
      <c r="E10" s="2"/>
      <c r="F10" s="3"/>
      <c r="H10" t="str">
        <f t="shared" ca="1" si="0"/>
        <v/>
      </c>
      <c r="I10" s="2" t="e">
        <f t="shared" ca="1" si="1"/>
        <v>#VALUE!</v>
      </c>
      <c r="J10" s="2" t="str">
        <f t="shared" si="2"/>
        <v/>
      </c>
      <c r="L10" t="str">
        <f t="shared" si="3"/>
        <v/>
      </c>
    </row>
    <row r="11" spans="1:13" x14ac:dyDescent="0.25">
      <c r="C11" s="2"/>
      <c r="D11" s="2"/>
      <c r="E11" s="2"/>
      <c r="F11" s="3"/>
      <c r="H11" t="str">
        <f t="shared" ca="1" si="0"/>
        <v/>
      </c>
      <c r="I11" s="2" t="e">
        <f t="shared" ca="1" si="1"/>
        <v>#VALUE!</v>
      </c>
      <c r="J11" s="2" t="str">
        <f t="shared" si="2"/>
        <v/>
      </c>
      <c r="L11" t="str">
        <f t="shared" si="3"/>
        <v/>
      </c>
    </row>
    <row r="12" spans="1:13" x14ac:dyDescent="0.25">
      <c r="C12" s="2"/>
      <c r="D12" s="2"/>
      <c r="E12" s="2"/>
      <c r="F12" s="3"/>
      <c r="H12" t="str">
        <f t="shared" ca="1" si="0"/>
        <v/>
      </c>
      <c r="I12" s="2" t="e">
        <f t="shared" ca="1" si="1"/>
        <v>#VALUE!</v>
      </c>
      <c r="J12" s="2" t="str">
        <f t="shared" si="2"/>
        <v/>
      </c>
      <c r="L12" t="str">
        <f t="shared" si="3"/>
        <v/>
      </c>
    </row>
    <row r="13" spans="1:13" x14ac:dyDescent="0.25">
      <c r="C13" s="2"/>
      <c r="D13" s="2"/>
      <c r="E13" s="2"/>
      <c r="F13" s="3"/>
      <c r="H13" t="str">
        <f t="shared" ca="1" si="0"/>
        <v/>
      </c>
      <c r="I13" s="2" t="e">
        <f t="shared" ca="1" si="1"/>
        <v>#VALUE!</v>
      </c>
      <c r="J13" s="2" t="str">
        <f t="shared" si="2"/>
        <v/>
      </c>
      <c r="L13" t="str">
        <f t="shared" si="3"/>
        <v/>
      </c>
    </row>
    <row r="14" spans="1:13" x14ac:dyDescent="0.25">
      <c r="C14" s="2"/>
      <c r="D14" s="2"/>
      <c r="E14" s="2"/>
      <c r="F14" s="3"/>
      <c r="H14" t="str">
        <f t="shared" ca="1" si="0"/>
        <v/>
      </c>
      <c r="I14" s="2" t="e">
        <f t="shared" ca="1" si="1"/>
        <v>#VALUE!</v>
      </c>
      <c r="J14" s="2" t="str">
        <f t="shared" si="2"/>
        <v/>
      </c>
      <c r="L14" t="str">
        <f t="shared" si="3"/>
        <v/>
      </c>
    </row>
    <row r="15" spans="1:13" x14ac:dyDescent="0.25">
      <c r="C15" s="2"/>
      <c r="D15" s="2"/>
      <c r="E15" s="2"/>
      <c r="F15" s="3"/>
      <c r="H15" t="str">
        <f t="shared" ca="1" si="0"/>
        <v/>
      </c>
      <c r="I15" s="2" t="e">
        <f t="shared" ca="1" si="1"/>
        <v>#VALUE!</v>
      </c>
      <c r="J15" s="2" t="str">
        <f t="shared" si="2"/>
        <v/>
      </c>
      <c r="L15" t="str">
        <f t="shared" si="3"/>
        <v/>
      </c>
    </row>
    <row r="16" spans="1:13" x14ac:dyDescent="0.25">
      <c r="C16" s="2"/>
      <c r="D16" s="2"/>
      <c r="E16" s="2"/>
      <c r="F16" s="3"/>
      <c r="H16" t="str">
        <f t="shared" ca="1" si="0"/>
        <v/>
      </c>
      <c r="I16" s="2" t="e">
        <f t="shared" ca="1" si="1"/>
        <v>#VALUE!</v>
      </c>
      <c r="J16" s="2" t="str">
        <f t="shared" si="2"/>
        <v/>
      </c>
      <c r="L16" t="str">
        <f t="shared" si="3"/>
        <v/>
      </c>
    </row>
    <row r="17" spans="3:12" x14ac:dyDescent="0.25">
      <c r="C17" s="2"/>
      <c r="D17" s="2"/>
      <c r="E17" s="2"/>
      <c r="F17" s="3"/>
      <c r="H17" t="str">
        <f t="shared" ca="1" si="0"/>
        <v/>
      </c>
      <c r="I17" s="2" t="e">
        <f t="shared" ca="1" si="1"/>
        <v>#VALUE!</v>
      </c>
      <c r="J17" s="2" t="str">
        <f t="shared" si="2"/>
        <v/>
      </c>
      <c r="L17" t="str">
        <f t="shared" si="3"/>
        <v/>
      </c>
    </row>
    <row r="18" spans="3:12" x14ac:dyDescent="0.25">
      <c r="C18" s="2"/>
      <c r="D18" s="2"/>
      <c r="E18" s="2"/>
      <c r="F18" s="3"/>
      <c r="H18" t="str">
        <f t="shared" ca="1" si="0"/>
        <v/>
      </c>
      <c r="I18" s="2" t="e">
        <f t="shared" ca="1" si="1"/>
        <v>#VALUE!</v>
      </c>
      <c r="J18" s="2" t="str">
        <f t="shared" si="2"/>
        <v/>
      </c>
      <c r="L18" t="str">
        <f t="shared" si="3"/>
        <v/>
      </c>
    </row>
    <row r="19" spans="3:12" x14ac:dyDescent="0.25">
      <c r="C19" s="2"/>
      <c r="D19" s="2"/>
      <c r="E19" s="2"/>
      <c r="F19" s="3"/>
      <c r="H19" t="str">
        <f t="shared" ca="1" si="0"/>
        <v/>
      </c>
      <c r="I19" s="2" t="e">
        <f t="shared" ca="1" si="1"/>
        <v>#VALUE!</v>
      </c>
      <c r="J19" s="2" t="str">
        <f t="shared" si="2"/>
        <v/>
      </c>
      <c r="L19" t="str">
        <f t="shared" si="3"/>
        <v/>
      </c>
    </row>
    <row r="20" spans="3:12" x14ac:dyDescent="0.25">
      <c r="C20" s="2"/>
      <c r="D20" s="2"/>
      <c r="E20" s="2"/>
      <c r="F20" s="3"/>
      <c r="H20" t="str">
        <f t="shared" ca="1" si="0"/>
        <v/>
      </c>
      <c r="I20" s="2" t="e">
        <f t="shared" ca="1" si="1"/>
        <v>#VALUE!</v>
      </c>
      <c r="J20" s="2" t="str">
        <f t="shared" si="2"/>
        <v/>
      </c>
      <c r="L20" t="str">
        <f t="shared" si="3"/>
        <v/>
      </c>
    </row>
    <row r="21" spans="3:12" x14ac:dyDescent="0.25">
      <c r="C21" s="2"/>
      <c r="D21" s="2"/>
      <c r="E21" s="2"/>
      <c r="F21" s="3"/>
      <c r="H21" t="str">
        <f t="shared" ca="1" si="0"/>
        <v/>
      </c>
      <c r="I21" s="2" t="e">
        <f t="shared" ca="1" si="1"/>
        <v>#VALUE!</v>
      </c>
      <c r="J21" s="2" t="str">
        <f t="shared" si="2"/>
        <v/>
      </c>
      <c r="L21" t="str">
        <f t="shared" si="3"/>
        <v/>
      </c>
    </row>
    <row r="22" spans="3:12" x14ac:dyDescent="0.25">
      <c r="C22" s="2"/>
      <c r="D22" s="2"/>
      <c r="E22" s="2"/>
      <c r="F22" s="3"/>
      <c r="H22" t="str">
        <f t="shared" ca="1" si="0"/>
        <v/>
      </c>
      <c r="I22" s="2" t="e">
        <f t="shared" ca="1" si="1"/>
        <v>#VALUE!</v>
      </c>
      <c r="J22" s="2" t="str">
        <f t="shared" si="2"/>
        <v/>
      </c>
      <c r="L22" t="str">
        <f t="shared" si="3"/>
        <v/>
      </c>
    </row>
    <row r="23" spans="3:12" x14ac:dyDescent="0.25">
      <c r="C23" s="2"/>
      <c r="D23" s="2"/>
      <c r="E23" s="2"/>
      <c r="F23" s="3"/>
      <c r="H23" t="str">
        <f t="shared" ca="1" si="0"/>
        <v/>
      </c>
      <c r="I23" s="2" t="e">
        <f t="shared" ca="1" si="1"/>
        <v>#VALUE!</v>
      </c>
      <c r="J23" s="2" t="str">
        <f t="shared" si="2"/>
        <v/>
      </c>
      <c r="L23" t="str">
        <f t="shared" si="3"/>
        <v/>
      </c>
    </row>
    <row r="24" spans="3:12" x14ac:dyDescent="0.25">
      <c r="C24" s="2"/>
      <c r="D24" s="2"/>
      <c r="E24" s="2"/>
      <c r="F24" s="3"/>
      <c r="H24" t="str">
        <f t="shared" ca="1" si="0"/>
        <v/>
      </c>
      <c r="I24" s="2" t="e">
        <f t="shared" ca="1" si="1"/>
        <v>#VALUE!</v>
      </c>
      <c r="J24" s="2" t="str">
        <f t="shared" si="2"/>
        <v/>
      </c>
      <c r="L24" t="str">
        <f t="shared" si="3"/>
        <v/>
      </c>
    </row>
    <row r="25" spans="3:12" x14ac:dyDescent="0.25">
      <c r="C25" s="2"/>
      <c r="D25" s="2"/>
      <c r="E25" s="2"/>
      <c r="F25" s="3"/>
      <c r="H25" t="str">
        <f t="shared" ca="1" si="0"/>
        <v/>
      </c>
      <c r="I25" s="2" t="e">
        <f t="shared" ca="1" si="1"/>
        <v>#VALUE!</v>
      </c>
      <c r="J25" s="2" t="str">
        <f t="shared" si="2"/>
        <v/>
      </c>
      <c r="L25" t="str">
        <f t="shared" si="3"/>
        <v/>
      </c>
    </row>
    <row r="26" spans="3:12" x14ac:dyDescent="0.25">
      <c r="C26" s="2"/>
      <c r="D26" s="2"/>
      <c r="E26" s="2"/>
      <c r="F26" s="3"/>
      <c r="H26" t="str">
        <f t="shared" ca="1" si="0"/>
        <v/>
      </c>
      <c r="I26" s="2" t="e">
        <f t="shared" ca="1" si="1"/>
        <v>#VALUE!</v>
      </c>
      <c r="J26" s="2" t="str">
        <f t="shared" si="2"/>
        <v/>
      </c>
      <c r="L26" t="str">
        <f t="shared" si="3"/>
        <v/>
      </c>
    </row>
    <row r="27" spans="3:12" x14ac:dyDescent="0.25">
      <c r="C27" s="2"/>
      <c r="D27" s="2"/>
      <c r="E27" s="2"/>
      <c r="F27" s="3"/>
      <c r="H27" t="str">
        <f t="shared" ca="1" si="0"/>
        <v/>
      </c>
      <c r="I27" s="2" t="e">
        <f t="shared" ca="1" si="1"/>
        <v>#VALUE!</v>
      </c>
      <c r="J27" s="2" t="str">
        <f t="shared" si="2"/>
        <v/>
      </c>
      <c r="L27" t="str">
        <f t="shared" si="3"/>
        <v/>
      </c>
    </row>
    <row r="28" spans="3:12" x14ac:dyDescent="0.25">
      <c r="C28" s="2"/>
      <c r="D28" s="2"/>
      <c r="E28" s="2"/>
      <c r="F28" s="3"/>
      <c r="H28" t="str">
        <f t="shared" ca="1" si="0"/>
        <v/>
      </c>
      <c r="I28" s="2" t="e">
        <f t="shared" ca="1" si="1"/>
        <v>#VALUE!</v>
      </c>
      <c r="J28" s="2" t="str">
        <f t="shared" si="2"/>
        <v/>
      </c>
      <c r="L28" t="str">
        <f t="shared" si="3"/>
        <v/>
      </c>
    </row>
    <row r="29" spans="3:12" x14ac:dyDescent="0.25">
      <c r="C29" s="2"/>
      <c r="D29" s="2"/>
      <c r="E29" s="2"/>
      <c r="F29" s="3"/>
      <c r="H29" t="str">
        <f t="shared" ca="1" si="0"/>
        <v/>
      </c>
      <c r="I29" s="2" t="e">
        <f t="shared" ca="1" si="1"/>
        <v>#VALUE!</v>
      </c>
      <c r="J29" s="2" t="str">
        <f t="shared" si="2"/>
        <v/>
      </c>
      <c r="L29" t="str">
        <f t="shared" si="3"/>
        <v/>
      </c>
    </row>
    <row r="30" spans="3:12" x14ac:dyDescent="0.25">
      <c r="C30" s="2"/>
      <c r="D30" s="2"/>
      <c r="E30" s="2"/>
      <c r="F30" s="3"/>
      <c r="H30" t="str">
        <f t="shared" ca="1" si="0"/>
        <v/>
      </c>
      <c r="I30" s="2" t="e">
        <f t="shared" ca="1" si="1"/>
        <v>#VALUE!</v>
      </c>
      <c r="J30" s="2" t="str">
        <f t="shared" si="2"/>
        <v/>
      </c>
      <c r="L30" t="str">
        <f t="shared" si="3"/>
        <v/>
      </c>
    </row>
    <row r="31" spans="3:12" x14ac:dyDescent="0.25">
      <c r="C31" s="2"/>
      <c r="D31" s="2"/>
      <c r="E31" s="2"/>
      <c r="F31" s="3"/>
      <c r="H31" t="str">
        <f t="shared" ca="1" si="0"/>
        <v/>
      </c>
      <c r="I31" s="2" t="e">
        <f t="shared" ca="1" si="1"/>
        <v>#VALUE!</v>
      </c>
      <c r="J31" s="2" t="str">
        <f t="shared" si="2"/>
        <v/>
      </c>
      <c r="L31" t="str">
        <f t="shared" si="3"/>
        <v/>
      </c>
    </row>
    <row r="32" spans="3:12" x14ac:dyDescent="0.25">
      <c r="C32" s="2"/>
      <c r="D32" s="2"/>
      <c r="E32" s="2"/>
      <c r="F32" s="3"/>
      <c r="H32" t="str">
        <f t="shared" ca="1" si="0"/>
        <v/>
      </c>
      <c r="I32" s="2" t="e">
        <f t="shared" ca="1" si="1"/>
        <v>#VALUE!</v>
      </c>
      <c r="J32" s="2" t="str">
        <f t="shared" si="2"/>
        <v/>
      </c>
      <c r="L32" t="str">
        <f t="shared" si="3"/>
        <v/>
      </c>
    </row>
    <row r="33" spans="3:12" x14ac:dyDescent="0.25">
      <c r="C33" s="2"/>
      <c r="D33" s="2"/>
      <c r="E33" s="2"/>
      <c r="F33" s="3"/>
      <c r="H33" t="str">
        <f t="shared" ca="1" si="0"/>
        <v/>
      </c>
      <c r="I33" s="2" t="e">
        <f t="shared" ca="1" si="1"/>
        <v>#VALUE!</v>
      </c>
      <c r="J33" s="2" t="str">
        <f t="shared" si="2"/>
        <v/>
      </c>
      <c r="L33" t="str">
        <f t="shared" si="3"/>
        <v/>
      </c>
    </row>
    <row r="34" spans="3:12" x14ac:dyDescent="0.25">
      <c r="C34" s="2"/>
      <c r="D34" s="2"/>
      <c r="E34" s="2"/>
      <c r="F34" s="3"/>
      <c r="H34" t="str">
        <f t="shared" ref="H34:H65" ca="1" si="4">IF(G34="","",MAX(0,TODAY()-G34))</f>
        <v/>
      </c>
      <c r="I34" s="2" t="e">
        <f t="shared" ref="I34:I65" ca="1" si="5">IF(H34&gt;0,C34*0.02*(H34/30),0)</f>
        <v>#VALUE!</v>
      </c>
      <c r="J34" s="2" t="str">
        <f t="shared" ref="J34:J65" si="6">IF(C34="","",C34+I34)</f>
        <v/>
      </c>
      <c r="L34" t="str">
        <f t="shared" ref="L34:L51" si="7">IF(C34="","",IF(H34&gt;30,"Atrasada",IF(H34&gt;0,"Em Dia","Em Dia")))</f>
        <v/>
      </c>
    </row>
    <row r="35" spans="3:12" x14ac:dyDescent="0.25">
      <c r="C35" s="2"/>
      <c r="D35" s="2"/>
      <c r="E35" s="2"/>
      <c r="F35" s="3"/>
      <c r="H35" t="str">
        <f t="shared" ca="1" si="4"/>
        <v/>
      </c>
      <c r="I35" s="2" t="e">
        <f t="shared" ca="1" si="5"/>
        <v>#VALUE!</v>
      </c>
      <c r="J35" s="2" t="str">
        <f t="shared" si="6"/>
        <v/>
      </c>
      <c r="L35" t="str">
        <f t="shared" si="7"/>
        <v/>
      </c>
    </row>
    <row r="36" spans="3:12" x14ac:dyDescent="0.25">
      <c r="C36" s="2"/>
      <c r="D36" s="2"/>
      <c r="E36" s="2"/>
      <c r="F36" s="3"/>
      <c r="H36" t="str">
        <f t="shared" ca="1" si="4"/>
        <v/>
      </c>
      <c r="I36" s="2" t="e">
        <f t="shared" ca="1" si="5"/>
        <v>#VALUE!</v>
      </c>
      <c r="J36" s="2" t="str">
        <f t="shared" si="6"/>
        <v/>
      </c>
      <c r="L36" t="str">
        <f t="shared" si="7"/>
        <v/>
      </c>
    </row>
    <row r="37" spans="3:12" x14ac:dyDescent="0.25">
      <c r="C37" s="2"/>
      <c r="D37" s="2"/>
      <c r="E37" s="2"/>
      <c r="F37" s="3"/>
      <c r="H37" t="str">
        <f t="shared" ca="1" si="4"/>
        <v/>
      </c>
      <c r="I37" s="2" t="e">
        <f t="shared" ca="1" si="5"/>
        <v>#VALUE!</v>
      </c>
      <c r="J37" s="2" t="str">
        <f t="shared" si="6"/>
        <v/>
      </c>
      <c r="L37" t="str">
        <f t="shared" si="7"/>
        <v/>
      </c>
    </row>
    <row r="38" spans="3:12" x14ac:dyDescent="0.25">
      <c r="C38" s="2"/>
      <c r="D38" s="2"/>
      <c r="E38" s="2"/>
      <c r="F38" s="3"/>
      <c r="H38" t="str">
        <f t="shared" ca="1" si="4"/>
        <v/>
      </c>
      <c r="I38" s="2" t="e">
        <f t="shared" ca="1" si="5"/>
        <v>#VALUE!</v>
      </c>
      <c r="J38" s="2" t="str">
        <f t="shared" si="6"/>
        <v/>
      </c>
      <c r="L38" t="str">
        <f t="shared" si="7"/>
        <v/>
      </c>
    </row>
    <row r="39" spans="3:12" x14ac:dyDescent="0.25">
      <c r="C39" s="2"/>
      <c r="D39" s="2"/>
      <c r="E39" s="2"/>
      <c r="F39" s="3"/>
      <c r="H39" t="str">
        <f t="shared" ca="1" si="4"/>
        <v/>
      </c>
      <c r="I39" s="2" t="e">
        <f t="shared" ca="1" si="5"/>
        <v>#VALUE!</v>
      </c>
      <c r="J39" s="2" t="str">
        <f t="shared" si="6"/>
        <v/>
      </c>
      <c r="L39" t="str">
        <f t="shared" si="7"/>
        <v/>
      </c>
    </row>
    <row r="40" spans="3:12" x14ac:dyDescent="0.25">
      <c r="C40" s="2"/>
      <c r="D40" s="2"/>
      <c r="E40" s="2"/>
      <c r="F40" s="3"/>
      <c r="H40" t="str">
        <f t="shared" ca="1" si="4"/>
        <v/>
      </c>
      <c r="I40" s="2" t="e">
        <f t="shared" ca="1" si="5"/>
        <v>#VALUE!</v>
      </c>
      <c r="J40" s="2" t="str">
        <f t="shared" si="6"/>
        <v/>
      </c>
      <c r="L40" t="str">
        <f t="shared" si="7"/>
        <v/>
      </c>
    </row>
    <row r="41" spans="3:12" x14ac:dyDescent="0.25">
      <c r="C41" s="2"/>
      <c r="D41" s="2"/>
      <c r="E41" s="2"/>
      <c r="F41" s="3"/>
      <c r="H41" t="str">
        <f t="shared" ca="1" si="4"/>
        <v/>
      </c>
      <c r="I41" s="2" t="e">
        <f t="shared" ca="1" si="5"/>
        <v>#VALUE!</v>
      </c>
      <c r="J41" s="2" t="str">
        <f t="shared" si="6"/>
        <v/>
      </c>
      <c r="L41" t="str">
        <f t="shared" si="7"/>
        <v/>
      </c>
    </row>
    <row r="42" spans="3:12" x14ac:dyDescent="0.25">
      <c r="C42" s="2"/>
      <c r="D42" s="2"/>
      <c r="E42" s="2"/>
      <c r="F42" s="3"/>
      <c r="H42" t="str">
        <f t="shared" ca="1" si="4"/>
        <v/>
      </c>
      <c r="I42" s="2" t="e">
        <f t="shared" ca="1" si="5"/>
        <v>#VALUE!</v>
      </c>
      <c r="J42" s="2" t="str">
        <f t="shared" si="6"/>
        <v/>
      </c>
      <c r="L42" t="str">
        <f t="shared" si="7"/>
        <v/>
      </c>
    </row>
    <row r="43" spans="3:12" x14ac:dyDescent="0.25">
      <c r="C43" s="2"/>
      <c r="D43" s="2"/>
      <c r="E43" s="2"/>
      <c r="F43" s="3"/>
      <c r="H43" t="str">
        <f t="shared" ca="1" si="4"/>
        <v/>
      </c>
      <c r="I43" s="2" t="e">
        <f t="shared" ca="1" si="5"/>
        <v>#VALUE!</v>
      </c>
      <c r="J43" s="2" t="str">
        <f t="shared" si="6"/>
        <v/>
      </c>
      <c r="L43" t="str">
        <f t="shared" si="7"/>
        <v/>
      </c>
    </row>
    <row r="44" spans="3:12" x14ac:dyDescent="0.25">
      <c r="C44" s="2"/>
      <c r="D44" s="2"/>
      <c r="E44" s="2"/>
      <c r="F44" s="3"/>
      <c r="H44" t="str">
        <f t="shared" ca="1" si="4"/>
        <v/>
      </c>
      <c r="I44" s="2" t="e">
        <f t="shared" ca="1" si="5"/>
        <v>#VALUE!</v>
      </c>
      <c r="J44" s="2" t="str">
        <f t="shared" si="6"/>
        <v/>
      </c>
      <c r="L44" t="str">
        <f t="shared" si="7"/>
        <v/>
      </c>
    </row>
    <row r="45" spans="3:12" x14ac:dyDescent="0.25">
      <c r="C45" s="2"/>
      <c r="D45" s="2"/>
      <c r="E45" s="2"/>
      <c r="F45" s="3"/>
      <c r="H45" t="str">
        <f t="shared" ca="1" si="4"/>
        <v/>
      </c>
      <c r="I45" s="2" t="e">
        <f t="shared" ca="1" si="5"/>
        <v>#VALUE!</v>
      </c>
      <c r="J45" s="2" t="str">
        <f t="shared" si="6"/>
        <v/>
      </c>
      <c r="L45" t="str">
        <f t="shared" si="7"/>
        <v/>
      </c>
    </row>
    <row r="46" spans="3:12" x14ac:dyDescent="0.25">
      <c r="C46" s="2"/>
      <c r="D46" s="2"/>
      <c r="E46" s="2"/>
      <c r="F46" s="3"/>
      <c r="H46" t="str">
        <f t="shared" ca="1" si="4"/>
        <v/>
      </c>
      <c r="I46" s="2" t="e">
        <f t="shared" ca="1" si="5"/>
        <v>#VALUE!</v>
      </c>
      <c r="J46" s="2" t="str">
        <f t="shared" si="6"/>
        <v/>
      </c>
      <c r="L46" t="str">
        <f t="shared" si="7"/>
        <v/>
      </c>
    </row>
    <row r="47" spans="3:12" x14ac:dyDescent="0.25">
      <c r="C47" s="2"/>
      <c r="D47" s="2"/>
      <c r="E47" s="2"/>
      <c r="F47" s="3"/>
      <c r="H47" t="str">
        <f t="shared" ca="1" si="4"/>
        <v/>
      </c>
      <c r="I47" s="2" t="e">
        <f t="shared" ca="1" si="5"/>
        <v>#VALUE!</v>
      </c>
      <c r="J47" s="2" t="str">
        <f t="shared" si="6"/>
        <v/>
      </c>
      <c r="L47" t="str">
        <f t="shared" si="7"/>
        <v/>
      </c>
    </row>
    <row r="48" spans="3:12" x14ac:dyDescent="0.25">
      <c r="C48" s="2"/>
      <c r="D48" s="2"/>
      <c r="E48" s="2"/>
      <c r="F48" s="3"/>
      <c r="H48" t="str">
        <f t="shared" ca="1" si="4"/>
        <v/>
      </c>
      <c r="I48" s="2" t="e">
        <f t="shared" ca="1" si="5"/>
        <v>#VALUE!</v>
      </c>
      <c r="J48" s="2" t="str">
        <f t="shared" si="6"/>
        <v/>
      </c>
      <c r="L48" t="str">
        <f t="shared" si="7"/>
        <v/>
      </c>
    </row>
    <row r="49" spans="1:12" x14ac:dyDescent="0.25">
      <c r="C49" s="2"/>
      <c r="D49" s="2"/>
      <c r="E49" s="2"/>
      <c r="F49" s="3"/>
      <c r="H49" t="str">
        <f t="shared" ca="1" si="4"/>
        <v/>
      </c>
      <c r="I49" s="2" t="e">
        <f t="shared" ca="1" si="5"/>
        <v>#VALUE!</v>
      </c>
      <c r="J49" s="2" t="str">
        <f t="shared" si="6"/>
        <v/>
      </c>
      <c r="L49" t="str">
        <f t="shared" si="7"/>
        <v/>
      </c>
    </row>
    <row r="50" spans="1:12" x14ac:dyDescent="0.25">
      <c r="C50" s="2"/>
      <c r="D50" s="2"/>
      <c r="E50" s="2"/>
      <c r="F50" s="3"/>
      <c r="H50" t="str">
        <f t="shared" ca="1" si="4"/>
        <v/>
      </c>
      <c r="I50" s="2" t="e">
        <f t="shared" ca="1" si="5"/>
        <v>#VALUE!</v>
      </c>
      <c r="J50" s="2" t="str">
        <f t="shared" si="6"/>
        <v/>
      </c>
      <c r="L50" t="str">
        <f t="shared" si="7"/>
        <v/>
      </c>
    </row>
    <row r="51" spans="1:12" x14ac:dyDescent="0.25">
      <c r="C51" s="2"/>
      <c r="D51" s="2"/>
      <c r="E51" s="2"/>
      <c r="F51" s="3"/>
      <c r="H51" t="str">
        <f t="shared" ca="1" si="4"/>
        <v/>
      </c>
      <c r="I51" s="2" t="e">
        <f t="shared" ca="1" si="5"/>
        <v>#VALUE!</v>
      </c>
      <c r="J51" s="2" t="str">
        <f t="shared" si="6"/>
        <v/>
      </c>
      <c r="L51" t="str">
        <f t="shared" si="7"/>
        <v/>
      </c>
    </row>
    <row r="53" spans="1:12" x14ac:dyDescent="0.25">
      <c r="A53" s="5" t="s">
        <v>28</v>
      </c>
      <c r="C53">
        <f>SUMIF(C2:C51,"&gt;0",C2:C51)</f>
        <v>0</v>
      </c>
      <c r="E53">
        <f>SUMIF(E2:E51,"&gt;0",E2:E51)</f>
        <v>0</v>
      </c>
      <c r="I53">
        <f ca="1">SUMIF(I2:I51,"&gt;0",I2:I51)</f>
        <v>0</v>
      </c>
      <c r="J53">
        <f>SUMIF(J2:J51,"&gt;0",J2:J51)</f>
        <v>0</v>
      </c>
    </row>
    <row r="54" spans="1:12" x14ac:dyDescent="0.25">
      <c r="A54" s="5" t="s">
        <v>29</v>
      </c>
      <c r="C54">
        <f>COUNTA(C2:C51)-COUNTBLANK(C2:C51)</f>
        <v>-50</v>
      </c>
      <c r="E54" t="e">
        <f>AVERAGE(E2:E51)</f>
        <v>#DIV/0!</v>
      </c>
      <c r="I54">
        <f>COUNTIF(L2:L51,"Atrasada")</f>
        <v>0</v>
      </c>
      <c r="J54" t="e">
        <f>AVERAGE(F2:F51)</f>
        <v>#DIV/0!</v>
      </c>
    </row>
  </sheetData>
  <conditionalFormatting sqref="H2:H51">
    <cfRule type="colorScale" priority="1">
      <colorScale>
        <cfvo type="num" val="0"/>
        <cfvo type="num" val="15"/>
        <cfvo type="num" val="30"/>
        <color rgb="FF90EE90"/>
        <color rgb="FFFFFF00"/>
        <color rgb="FFFF0000"/>
      </colorScale>
    </cfRule>
  </conditionalFormatting>
  <conditionalFormatting sqref="L2:L51">
    <cfRule type="cellIs" dxfId="3" priority="2" operator="equal">
      <formula>"Atrasada"</formula>
    </cfRule>
    <cfRule type="cellIs" dxfId="2" priority="3" operator="equal">
      <formula>"Quitada"</formula>
    </cfRule>
  </conditionalFormatting>
  <dataValidations count="3">
    <dataValidation type="list" sqref="B2:B51" xr:uid="{00000000-0002-0000-0100-000000000000}">
      <formula1>"Cartão de Crédito,Empréstimo Pessoal,Financiamento,Cheque Especial,Crediário,Consignado,Outros"</formula1>
    </dataValidation>
    <dataValidation type="list" sqref="K2:K51" xr:uid="{00000000-0002-0000-0100-000001000000}">
      <formula1>"Alta,Média,Baixa"</formula1>
    </dataValidation>
    <dataValidation type="list" sqref="L2:L51" xr:uid="{00000000-0002-0000-0100-000002000000}">
      <formula1>"Em Dia,Atrasada,Negociando,Quitada"</formula1>
    </dataValidation>
  </dataValidation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0"/>
  <sheetViews>
    <sheetView workbookViewId="0"/>
  </sheetViews>
  <sheetFormatPr defaultRowHeight="15" x14ac:dyDescent="0.25"/>
  <cols>
    <col min="1" max="6" width="18" customWidth="1"/>
  </cols>
  <sheetData>
    <row r="1" spans="1:6" ht="18.75" x14ac:dyDescent="0.3">
      <c r="A1" s="6" t="s">
        <v>30</v>
      </c>
    </row>
    <row r="2" spans="1:6" x14ac:dyDescent="0.25">
      <c r="A2" s="7" t="s">
        <v>31</v>
      </c>
      <c r="B2" s="7" t="s">
        <v>32</v>
      </c>
      <c r="C2" s="7" t="s">
        <v>33</v>
      </c>
      <c r="D2" s="7" t="s">
        <v>34</v>
      </c>
    </row>
    <row r="3" spans="1:6" x14ac:dyDescent="0.25">
      <c r="A3" t="s">
        <v>35</v>
      </c>
      <c r="B3" s="2"/>
      <c r="C3" s="3" t="str">
        <f t="shared" ref="C3:C10" si="0">IF(B3="","",B3/B$11)</f>
        <v/>
      </c>
      <c r="D3" t="s">
        <v>36</v>
      </c>
    </row>
    <row r="4" spans="1:6" x14ac:dyDescent="0.25">
      <c r="A4" t="s">
        <v>37</v>
      </c>
      <c r="B4" s="2"/>
      <c r="C4" s="3" t="str">
        <f t="shared" si="0"/>
        <v/>
      </c>
      <c r="D4" t="s">
        <v>36</v>
      </c>
    </row>
    <row r="5" spans="1:6" x14ac:dyDescent="0.25">
      <c r="A5" t="s">
        <v>38</v>
      </c>
      <c r="B5" s="2"/>
      <c r="C5" s="3" t="str">
        <f t="shared" si="0"/>
        <v/>
      </c>
      <c r="D5" t="s">
        <v>39</v>
      </c>
    </row>
    <row r="6" spans="1:6" x14ac:dyDescent="0.25">
      <c r="A6" t="s">
        <v>40</v>
      </c>
      <c r="B6" s="2"/>
      <c r="C6" s="3" t="str">
        <f t="shared" si="0"/>
        <v/>
      </c>
      <c r="D6" t="s">
        <v>39</v>
      </c>
    </row>
    <row r="7" spans="1:6" x14ac:dyDescent="0.25">
      <c r="A7" t="s">
        <v>41</v>
      </c>
      <c r="B7" s="2"/>
      <c r="C7" s="3" t="str">
        <f t="shared" si="0"/>
        <v/>
      </c>
      <c r="D7" t="s">
        <v>36</v>
      </c>
    </row>
    <row r="8" spans="1:6" x14ac:dyDescent="0.25">
      <c r="A8" t="s">
        <v>42</v>
      </c>
      <c r="B8" s="2"/>
      <c r="C8" s="3" t="str">
        <f t="shared" si="0"/>
        <v/>
      </c>
      <c r="D8" t="s">
        <v>43</v>
      </c>
    </row>
    <row r="9" spans="1:6" x14ac:dyDescent="0.25">
      <c r="A9" t="s">
        <v>44</v>
      </c>
      <c r="B9" s="2"/>
      <c r="C9" s="3" t="str">
        <f t="shared" si="0"/>
        <v/>
      </c>
      <c r="D9" t="s">
        <v>39</v>
      </c>
    </row>
    <row r="10" spans="1:6" x14ac:dyDescent="0.25">
      <c r="A10" t="s">
        <v>45</v>
      </c>
      <c r="B10" s="2"/>
      <c r="C10" s="3" t="str">
        <f t="shared" si="0"/>
        <v/>
      </c>
      <c r="D10" t="s">
        <v>39</v>
      </c>
    </row>
    <row r="11" spans="1:6" x14ac:dyDescent="0.25">
      <c r="A11" s="5" t="s">
        <v>46</v>
      </c>
      <c r="B11" s="8">
        <f>SUM(B3:B10)</f>
        <v>0</v>
      </c>
    </row>
    <row r="14" spans="1:6" ht="18.75" x14ac:dyDescent="0.3">
      <c r="A14" s="6" t="s">
        <v>47</v>
      </c>
    </row>
    <row r="15" spans="1:6" x14ac:dyDescent="0.25">
      <c r="A15" s="7" t="s">
        <v>48</v>
      </c>
      <c r="B15" s="7" t="s">
        <v>49</v>
      </c>
      <c r="C15" s="7" t="s">
        <v>32</v>
      </c>
      <c r="D15" s="7" t="s">
        <v>16</v>
      </c>
      <c r="E15" s="7" t="s">
        <v>50</v>
      </c>
      <c r="F15" s="7" t="s">
        <v>26</v>
      </c>
    </row>
    <row r="16" spans="1:6" x14ac:dyDescent="0.25">
      <c r="A16" t="s">
        <v>51</v>
      </c>
      <c r="B16" t="s">
        <v>52</v>
      </c>
      <c r="C16" s="2"/>
      <c r="D16" t="s">
        <v>53</v>
      </c>
      <c r="E16" s="3" t="str">
        <f t="shared" ref="E16:E35" si="1">IF(C16="","",C16/B$11)</f>
        <v/>
      </c>
      <c r="F16" t="str">
        <f t="shared" ref="F16:F35" si="2">IF(C16="","",IF(E16&gt;0.3,"Alto",IF(E16&gt;0.1,"Médio","Baixo")))</f>
        <v/>
      </c>
    </row>
    <row r="17" spans="1:6" x14ac:dyDescent="0.25">
      <c r="A17" t="s">
        <v>51</v>
      </c>
      <c r="B17" t="s">
        <v>54</v>
      </c>
      <c r="C17" s="2"/>
      <c r="D17" t="s">
        <v>53</v>
      </c>
      <c r="E17" s="3" t="str">
        <f t="shared" si="1"/>
        <v/>
      </c>
      <c r="F17" t="str">
        <f t="shared" si="2"/>
        <v/>
      </c>
    </row>
    <row r="18" spans="1:6" x14ac:dyDescent="0.25">
      <c r="A18" t="s">
        <v>51</v>
      </c>
      <c r="B18" t="s">
        <v>55</v>
      </c>
      <c r="C18" s="2"/>
      <c r="D18" t="s">
        <v>53</v>
      </c>
      <c r="E18" s="3" t="str">
        <f t="shared" si="1"/>
        <v/>
      </c>
      <c r="F18" t="str">
        <f t="shared" si="2"/>
        <v/>
      </c>
    </row>
    <row r="19" spans="1:6" x14ac:dyDescent="0.25">
      <c r="A19" t="s">
        <v>56</v>
      </c>
      <c r="B19" t="s">
        <v>57</v>
      </c>
      <c r="C19" s="2"/>
      <c r="D19" t="s">
        <v>53</v>
      </c>
      <c r="E19" s="3" t="str">
        <f t="shared" si="1"/>
        <v/>
      </c>
      <c r="F19" t="str">
        <f t="shared" si="2"/>
        <v/>
      </c>
    </row>
    <row r="20" spans="1:6" x14ac:dyDescent="0.25">
      <c r="A20" t="s">
        <v>56</v>
      </c>
      <c r="B20" t="s">
        <v>58</v>
      </c>
      <c r="C20" s="2"/>
      <c r="D20" t="s">
        <v>53</v>
      </c>
      <c r="E20" s="3" t="str">
        <f t="shared" si="1"/>
        <v/>
      </c>
      <c r="F20" t="str">
        <f t="shared" si="2"/>
        <v/>
      </c>
    </row>
    <row r="21" spans="1:6" x14ac:dyDescent="0.25">
      <c r="A21" t="s">
        <v>56</v>
      </c>
      <c r="B21" t="s">
        <v>59</v>
      </c>
      <c r="C21" s="2"/>
      <c r="D21" t="s">
        <v>53</v>
      </c>
      <c r="E21" s="3" t="str">
        <f t="shared" si="1"/>
        <v/>
      </c>
      <c r="F21" t="str">
        <f t="shared" si="2"/>
        <v/>
      </c>
    </row>
    <row r="22" spans="1:6" x14ac:dyDescent="0.25">
      <c r="A22" t="s">
        <v>56</v>
      </c>
      <c r="B22" t="s">
        <v>60</v>
      </c>
      <c r="C22" s="2"/>
      <c r="D22" t="s">
        <v>53</v>
      </c>
      <c r="E22" s="3" t="str">
        <f t="shared" si="1"/>
        <v/>
      </c>
      <c r="F22" t="str">
        <f t="shared" si="2"/>
        <v/>
      </c>
    </row>
    <row r="23" spans="1:6" x14ac:dyDescent="0.25">
      <c r="A23" t="s">
        <v>56</v>
      </c>
      <c r="B23" t="s">
        <v>61</v>
      </c>
      <c r="C23" s="2"/>
      <c r="D23" t="s">
        <v>53</v>
      </c>
      <c r="E23" s="3" t="str">
        <f t="shared" si="1"/>
        <v/>
      </c>
      <c r="F23" t="str">
        <f t="shared" si="2"/>
        <v/>
      </c>
    </row>
    <row r="24" spans="1:6" x14ac:dyDescent="0.25">
      <c r="A24" t="s">
        <v>62</v>
      </c>
      <c r="B24" t="s">
        <v>63</v>
      </c>
      <c r="C24" s="2"/>
      <c r="D24" t="s">
        <v>53</v>
      </c>
      <c r="E24" s="3" t="str">
        <f t="shared" si="1"/>
        <v/>
      </c>
      <c r="F24" t="str">
        <f t="shared" si="2"/>
        <v/>
      </c>
    </row>
    <row r="25" spans="1:6" x14ac:dyDescent="0.25">
      <c r="A25" t="s">
        <v>62</v>
      </c>
      <c r="B25" t="s">
        <v>64</v>
      </c>
      <c r="C25" s="2"/>
      <c r="D25" t="s">
        <v>53</v>
      </c>
      <c r="E25" s="3" t="str">
        <f t="shared" si="1"/>
        <v/>
      </c>
      <c r="F25" t="str">
        <f t="shared" si="2"/>
        <v/>
      </c>
    </row>
    <row r="26" spans="1:6" x14ac:dyDescent="0.25">
      <c r="A26" t="s">
        <v>62</v>
      </c>
      <c r="B26" t="s">
        <v>65</v>
      </c>
      <c r="C26" s="2"/>
      <c r="D26" t="s">
        <v>66</v>
      </c>
      <c r="E26" s="3" t="str">
        <f t="shared" si="1"/>
        <v/>
      </c>
      <c r="F26" t="str">
        <f t="shared" si="2"/>
        <v/>
      </c>
    </row>
    <row r="27" spans="1:6" x14ac:dyDescent="0.25">
      <c r="A27" t="s">
        <v>67</v>
      </c>
      <c r="B27" t="s">
        <v>68</v>
      </c>
      <c r="C27" s="2"/>
      <c r="D27" t="s">
        <v>53</v>
      </c>
      <c r="E27" s="3" t="str">
        <f t="shared" si="1"/>
        <v/>
      </c>
      <c r="F27" t="str">
        <f t="shared" si="2"/>
        <v/>
      </c>
    </row>
    <row r="28" spans="1:6" x14ac:dyDescent="0.25">
      <c r="A28" t="s">
        <v>67</v>
      </c>
      <c r="B28" t="s">
        <v>69</v>
      </c>
      <c r="C28" s="2"/>
      <c r="D28" t="s">
        <v>70</v>
      </c>
      <c r="E28" s="3" t="str">
        <f t="shared" si="1"/>
        <v/>
      </c>
      <c r="F28" t="str">
        <f t="shared" si="2"/>
        <v/>
      </c>
    </row>
    <row r="29" spans="1:6" x14ac:dyDescent="0.25">
      <c r="A29" t="s">
        <v>71</v>
      </c>
      <c r="B29" t="s">
        <v>72</v>
      </c>
      <c r="C29" s="2"/>
      <c r="D29" t="s">
        <v>53</v>
      </c>
      <c r="E29" s="3" t="str">
        <f t="shared" si="1"/>
        <v/>
      </c>
      <c r="F29" t="str">
        <f t="shared" si="2"/>
        <v/>
      </c>
    </row>
    <row r="30" spans="1:6" x14ac:dyDescent="0.25">
      <c r="A30" t="s">
        <v>71</v>
      </c>
      <c r="B30" t="s">
        <v>73</v>
      </c>
      <c r="C30" s="2"/>
      <c r="D30" t="s">
        <v>53</v>
      </c>
      <c r="E30" s="3" t="str">
        <f t="shared" si="1"/>
        <v/>
      </c>
      <c r="F30" t="str">
        <f t="shared" si="2"/>
        <v/>
      </c>
    </row>
    <row r="31" spans="1:6" x14ac:dyDescent="0.25">
      <c r="A31" t="s">
        <v>74</v>
      </c>
      <c r="B31" t="s">
        <v>75</v>
      </c>
      <c r="C31" s="2"/>
      <c r="D31" t="s">
        <v>53</v>
      </c>
      <c r="E31" s="3" t="str">
        <f t="shared" si="1"/>
        <v/>
      </c>
      <c r="F31" t="str">
        <f t="shared" si="2"/>
        <v/>
      </c>
    </row>
    <row r="32" spans="1:6" x14ac:dyDescent="0.25">
      <c r="A32" t="s">
        <v>76</v>
      </c>
      <c r="B32" t="s">
        <v>77</v>
      </c>
      <c r="C32" s="2"/>
      <c r="D32" t="s">
        <v>53</v>
      </c>
      <c r="E32" s="3" t="str">
        <f t="shared" si="1"/>
        <v/>
      </c>
      <c r="F32" t="str">
        <f t="shared" si="2"/>
        <v/>
      </c>
    </row>
    <row r="33" spans="1:6" x14ac:dyDescent="0.25">
      <c r="A33" t="s">
        <v>78</v>
      </c>
      <c r="B33" t="s">
        <v>79</v>
      </c>
      <c r="C33" s="2"/>
      <c r="D33" t="s">
        <v>70</v>
      </c>
      <c r="E33" s="3" t="str">
        <f t="shared" si="1"/>
        <v/>
      </c>
      <c r="F33" t="str">
        <f t="shared" si="2"/>
        <v/>
      </c>
    </row>
    <row r="34" spans="1:6" x14ac:dyDescent="0.25">
      <c r="A34" t="s">
        <v>80</v>
      </c>
      <c r="B34" t="s">
        <v>81</v>
      </c>
      <c r="C34" s="2"/>
      <c r="D34" t="s">
        <v>70</v>
      </c>
      <c r="E34" s="3" t="str">
        <f t="shared" si="1"/>
        <v/>
      </c>
      <c r="F34" t="str">
        <f t="shared" si="2"/>
        <v/>
      </c>
    </row>
    <row r="35" spans="1:6" x14ac:dyDescent="0.25">
      <c r="A35" t="s">
        <v>45</v>
      </c>
      <c r="B35" t="s">
        <v>82</v>
      </c>
      <c r="C35" s="2"/>
      <c r="D35" t="s">
        <v>66</v>
      </c>
      <c r="E35" s="3" t="str">
        <f t="shared" si="1"/>
        <v/>
      </c>
      <c r="F35" t="str">
        <f t="shared" si="2"/>
        <v/>
      </c>
    </row>
    <row r="36" spans="1:6" x14ac:dyDescent="0.25">
      <c r="B36" s="5" t="s">
        <v>83</v>
      </c>
      <c r="C36" s="8">
        <f>SUM(C16:C35)</f>
        <v>0</v>
      </c>
    </row>
    <row r="37" spans="1:6" x14ac:dyDescent="0.25">
      <c r="B37" t="s">
        <v>84</v>
      </c>
      <c r="C37" s="2">
        <f>SUMIF(D16:D35,"Essencial",C16:C35)</f>
        <v>0</v>
      </c>
    </row>
    <row r="38" spans="1:6" x14ac:dyDescent="0.25">
      <c r="B38" t="s">
        <v>85</v>
      </c>
      <c r="C38" s="2">
        <f>SUMIF(D16:D35,"Não Essencial",C16:C35)</f>
        <v>0</v>
      </c>
    </row>
    <row r="40" spans="1:6" x14ac:dyDescent="0.25">
      <c r="B40" s="9" t="s">
        <v>86</v>
      </c>
      <c r="C40" s="10">
        <f>B11-C36</f>
        <v>0</v>
      </c>
    </row>
  </sheetData>
  <conditionalFormatting sqref="F16:F35">
    <cfRule type="cellIs" dxfId="1" priority="1" operator="equal">
      <formula>"Alto"</formula>
    </cfRule>
    <cfRule type="cellIs" dxfId="0" priority="2" operator="equal">
      <formula>"Baixo"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5"/>
  <sheetViews>
    <sheetView workbookViewId="0">
      <selection activeCell="B5" sqref="B5"/>
    </sheetView>
  </sheetViews>
  <sheetFormatPr defaultRowHeight="15" x14ac:dyDescent="0.25"/>
  <cols>
    <col min="1" max="1" width="50.42578125" bestFit="1" customWidth="1"/>
    <col min="2" max="8" width="16" customWidth="1"/>
  </cols>
  <sheetData>
    <row r="1" spans="1:7" ht="18.75" x14ac:dyDescent="0.3">
      <c r="A1" s="6" t="s">
        <v>87</v>
      </c>
    </row>
    <row r="3" spans="1:7" x14ac:dyDescent="0.25">
      <c r="A3" s="5" t="s">
        <v>88</v>
      </c>
    </row>
    <row r="4" spans="1:7" x14ac:dyDescent="0.25">
      <c r="A4" t="s">
        <v>89</v>
      </c>
      <c r="B4" t="e">
        <f>IF(AVERAGE(Dívidas.F:(F))&gt;0.15,"Avalanche","Bola de Neve")</f>
        <v>#NAME?</v>
      </c>
    </row>
    <row r="5" spans="1:7" x14ac:dyDescent="0.25">
      <c r="A5" t="s">
        <v>90</v>
      </c>
      <c r="B5" t="e">
        <f>IF(B4="Avalanche","Juros altos detectados - priorize economia","Motivação psicológica - vitórias rápidas")</f>
        <v>#NAME?</v>
      </c>
    </row>
    <row r="7" spans="1:7" x14ac:dyDescent="0.25">
      <c r="A7" s="1" t="s">
        <v>91</v>
      </c>
    </row>
    <row r="8" spans="1:7" x14ac:dyDescent="0.25">
      <c r="A8" s="7" t="s">
        <v>92</v>
      </c>
      <c r="B8" s="7" t="s">
        <v>15</v>
      </c>
      <c r="C8" s="7" t="s">
        <v>93</v>
      </c>
      <c r="D8" s="7" t="s">
        <v>94</v>
      </c>
      <c r="E8" s="7" t="s">
        <v>95</v>
      </c>
      <c r="F8" s="7" t="s">
        <v>96</v>
      </c>
      <c r="G8" s="7" t="s">
        <v>97</v>
      </c>
    </row>
    <row r="19" spans="1:8" x14ac:dyDescent="0.25">
      <c r="A19" s="1" t="s">
        <v>98</v>
      </c>
    </row>
    <row r="20" spans="1:8" x14ac:dyDescent="0.25">
      <c r="A20" s="7" t="s">
        <v>92</v>
      </c>
      <c r="B20" s="7" t="s">
        <v>15</v>
      </c>
      <c r="C20" s="7" t="s">
        <v>99</v>
      </c>
      <c r="D20" s="7" t="s">
        <v>93</v>
      </c>
      <c r="E20" s="7" t="s">
        <v>94</v>
      </c>
      <c r="F20" s="7" t="s">
        <v>95</v>
      </c>
      <c r="G20" s="7" t="s">
        <v>96</v>
      </c>
      <c r="H20" s="7" t="s">
        <v>100</v>
      </c>
    </row>
    <row r="31" spans="1:8" x14ac:dyDescent="0.25">
      <c r="A31" s="1" t="s">
        <v>101</v>
      </c>
    </row>
    <row r="32" spans="1:8" x14ac:dyDescent="0.25">
      <c r="A32" s="11" t="s">
        <v>102</v>
      </c>
      <c r="B32" s="11" t="s">
        <v>103</v>
      </c>
      <c r="C32" s="11" t="s">
        <v>104</v>
      </c>
      <c r="D32" s="11" t="s">
        <v>105</v>
      </c>
    </row>
    <row r="33" spans="1:4" x14ac:dyDescent="0.25">
      <c r="A33" t="s">
        <v>106</v>
      </c>
      <c r="B33">
        <f>SUM(G9:G18)</f>
        <v>0</v>
      </c>
      <c r="C33">
        <f>SUM(G21:G30)</f>
        <v>0</v>
      </c>
      <c r="D33">
        <f>C33-B33</f>
        <v>0</v>
      </c>
    </row>
    <row r="34" spans="1:4" x14ac:dyDescent="0.25">
      <c r="A34" t="s">
        <v>107</v>
      </c>
      <c r="B34" s="2">
        <f>SUM(F9:F18)-SUM(C9:C18)</f>
        <v>0</v>
      </c>
      <c r="C34" s="2">
        <f>SUM(G21:G30)-SUM(D21:D30)</f>
        <v>0</v>
      </c>
      <c r="D34" s="2">
        <f>C34-B34</f>
        <v>0</v>
      </c>
    </row>
    <row r="35" spans="1:4" x14ac:dyDescent="0.25">
      <c r="A35" t="s">
        <v>108</v>
      </c>
      <c r="B35" t="s">
        <v>109</v>
      </c>
      <c r="C35" s="2">
        <f>B34-C34</f>
        <v>0</v>
      </c>
      <c r="D35" s="2">
        <f>C35-B35</f>
        <v>0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7"/>
  <sheetViews>
    <sheetView workbookViewId="0"/>
  </sheetViews>
  <sheetFormatPr defaultRowHeight="15" x14ac:dyDescent="0.25"/>
  <cols>
    <col min="1" max="5" width="18" customWidth="1"/>
  </cols>
  <sheetData>
    <row r="1" spans="1:5" ht="18.75" x14ac:dyDescent="0.3">
      <c r="A1" s="6" t="s">
        <v>110</v>
      </c>
    </row>
    <row r="3" spans="1:5" x14ac:dyDescent="0.25">
      <c r="A3" s="5" t="s">
        <v>111</v>
      </c>
    </row>
    <row r="4" spans="1:5" x14ac:dyDescent="0.25">
      <c r="A4" s="7" t="s">
        <v>112</v>
      </c>
      <c r="B4" s="7" t="s">
        <v>113</v>
      </c>
      <c r="C4" s="7" t="s">
        <v>24</v>
      </c>
      <c r="D4" s="7" t="s">
        <v>33</v>
      </c>
      <c r="E4" s="7" t="s">
        <v>114</v>
      </c>
    </row>
    <row r="5" spans="1:5" x14ac:dyDescent="0.25">
      <c r="A5" t="s">
        <v>115</v>
      </c>
      <c r="B5" t="e">
        <f>COUNTIF(Dívidas.B:(B),"Cartão de Crédito")</f>
        <v>#NAME?</v>
      </c>
      <c r="C5" s="2" t="e">
        <f>SUMIF(Dívidas.B:(B),"Cartão de Crédito",Dívidas.J:(J))</f>
        <v>#NAME?</v>
      </c>
      <c r="D5" s="3" t="e">
        <f>IF(Dívidas.J53&gt;0,C5/Dívidas.J53,0)</f>
        <v>#NAME?</v>
      </c>
      <c r="E5" s="3" t="e">
        <f>AVERAGEIF(Dívidas.B:(B),"Cartão de Crédito",Dívidas.F:(F))</f>
        <v>#NAME?</v>
      </c>
    </row>
    <row r="6" spans="1:5" x14ac:dyDescent="0.25">
      <c r="A6" t="s">
        <v>116</v>
      </c>
      <c r="B6" t="e">
        <f>COUNTIF(Dívidas.B:(B),"Empréstimo Pessoal")</f>
        <v>#NAME?</v>
      </c>
      <c r="C6" s="2" t="e">
        <f>SUMIF(Dívidas.B:(B),"Empréstimo Pessoal",Dívidas.J:(J))</f>
        <v>#NAME?</v>
      </c>
      <c r="D6" s="3" t="e">
        <f>IF(Dívidas.J53&gt;0,C6/Dívidas.J53,0)</f>
        <v>#NAME?</v>
      </c>
      <c r="E6" s="3" t="e">
        <f>AVERAGEIF(Dívidas.B:(B),"Empréstimo Pessoal",Dívidas.F:(F))</f>
        <v>#NAME?</v>
      </c>
    </row>
    <row r="7" spans="1:5" x14ac:dyDescent="0.25">
      <c r="A7" t="s">
        <v>117</v>
      </c>
      <c r="B7" t="e">
        <f>COUNTIF(Dívidas.B:(B),"Financiamento")</f>
        <v>#NAME?</v>
      </c>
      <c r="C7" s="2" t="e">
        <f>SUMIF(Dívidas.B:(B),"Financiamento",Dívidas.J:(J))</f>
        <v>#NAME?</v>
      </c>
      <c r="D7" s="3" t="e">
        <f>IF(Dívidas.J53&gt;0,C7/Dívidas.J53,0)</f>
        <v>#NAME?</v>
      </c>
      <c r="E7" s="3" t="e">
        <f>AVERAGEIF(Dívidas.B:(B),"Financiamento",Dívidas.F:(F))</f>
        <v>#NAME?</v>
      </c>
    </row>
    <row r="8" spans="1:5" x14ac:dyDescent="0.25">
      <c r="A8" t="s">
        <v>118</v>
      </c>
      <c r="B8" t="e">
        <f>COUNTIF(Dívidas.B:(B),"Cheque Especial")</f>
        <v>#NAME?</v>
      </c>
      <c r="C8" s="2" t="e">
        <f>SUMIF(Dívidas.B:(B),"Cheque Especial",Dívidas.J:(J))</f>
        <v>#NAME?</v>
      </c>
      <c r="D8" s="3" t="e">
        <f>IF(Dívidas.J53&gt;0,C8/Dívidas.J53,0)</f>
        <v>#NAME?</v>
      </c>
      <c r="E8" s="3" t="e">
        <f>AVERAGEIF(Dívidas.B:(B),"Cheque Especial",Dívidas.F:(F))</f>
        <v>#NAME?</v>
      </c>
    </row>
    <row r="9" spans="1:5" x14ac:dyDescent="0.25">
      <c r="A9" t="s">
        <v>45</v>
      </c>
      <c r="B9" t="e">
        <f>COUNTIF(Dívidas.B:(B),"Outros")</f>
        <v>#NAME?</v>
      </c>
      <c r="C9" s="2" t="e">
        <f>SUMIF(Dívidas.B:(B),"Outros",Dívidas.J:(J))</f>
        <v>#NAME?</v>
      </c>
      <c r="D9" s="3" t="e">
        <f>IF(Dívidas.J53&gt;0,C9/Dívidas.J53,0)</f>
        <v>#NAME?</v>
      </c>
      <c r="E9" s="3" t="e">
        <f>AVERAGEIF(Dívidas.B:(B),"Outros",Dívidas.F:(F))</f>
        <v>#NAME?</v>
      </c>
    </row>
    <row r="12" spans="1:5" x14ac:dyDescent="0.25">
      <c r="A12" s="5" t="s">
        <v>119</v>
      </c>
    </row>
    <row r="13" spans="1:5" x14ac:dyDescent="0.25">
      <c r="A13" s="7" t="s">
        <v>120</v>
      </c>
      <c r="B13" s="7" t="s">
        <v>121</v>
      </c>
      <c r="C13" s="7" t="s">
        <v>122</v>
      </c>
      <c r="D13" s="7" t="s">
        <v>123</v>
      </c>
      <c r="E13" s="7" t="s">
        <v>124</v>
      </c>
    </row>
    <row r="14" spans="1:5" x14ac:dyDescent="0.25">
      <c r="A14">
        <v>1</v>
      </c>
      <c r="B14" s="2" t="e">
        <f>Dívidas.J53</f>
        <v>#NAME?</v>
      </c>
      <c r="C14" s="2" t="e">
        <f t="shared" ref="C14:C37" si="0">Orçamento.C39</f>
        <v>#NAME?</v>
      </c>
      <c r="D14" s="2" t="e">
        <f t="shared" ref="D14:D37" si="1">B14*0.02</f>
        <v>#NAME?</v>
      </c>
      <c r="E14" s="2" t="e">
        <f t="shared" ref="E14:E37" si="2">C14-D14</f>
        <v>#NAME?</v>
      </c>
    </row>
    <row r="15" spans="1:5" x14ac:dyDescent="0.25">
      <c r="A15">
        <v>2</v>
      </c>
      <c r="B15" s="2" t="e">
        <f t="shared" ref="B15:B37" si="3">MAX(0,B14-E14)</f>
        <v>#NAME?</v>
      </c>
      <c r="C15" s="2" t="e">
        <f t="shared" si="0"/>
        <v>#NAME?</v>
      </c>
      <c r="D15" s="2" t="e">
        <f t="shared" si="1"/>
        <v>#NAME?</v>
      </c>
      <c r="E15" s="2" t="e">
        <f t="shared" si="2"/>
        <v>#NAME?</v>
      </c>
    </row>
    <row r="16" spans="1:5" x14ac:dyDescent="0.25">
      <c r="A16">
        <v>3</v>
      </c>
      <c r="B16" s="2" t="e">
        <f t="shared" si="3"/>
        <v>#NAME?</v>
      </c>
      <c r="C16" s="2" t="e">
        <f t="shared" si="0"/>
        <v>#NAME?</v>
      </c>
      <c r="D16" s="2" t="e">
        <f t="shared" si="1"/>
        <v>#NAME?</v>
      </c>
      <c r="E16" s="2" t="e">
        <f t="shared" si="2"/>
        <v>#NAME?</v>
      </c>
    </row>
    <row r="17" spans="1:5" x14ac:dyDescent="0.25">
      <c r="A17">
        <v>4</v>
      </c>
      <c r="B17" s="2" t="e">
        <f t="shared" si="3"/>
        <v>#NAME?</v>
      </c>
      <c r="C17" s="2" t="e">
        <f t="shared" si="0"/>
        <v>#NAME?</v>
      </c>
      <c r="D17" s="2" t="e">
        <f t="shared" si="1"/>
        <v>#NAME?</v>
      </c>
      <c r="E17" s="2" t="e">
        <f t="shared" si="2"/>
        <v>#NAME?</v>
      </c>
    </row>
    <row r="18" spans="1:5" x14ac:dyDescent="0.25">
      <c r="A18">
        <v>5</v>
      </c>
      <c r="B18" s="2" t="e">
        <f t="shared" si="3"/>
        <v>#NAME?</v>
      </c>
      <c r="C18" s="2" t="e">
        <f t="shared" si="0"/>
        <v>#NAME?</v>
      </c>
      <c r="D18" s="2" t="e">
        <f t="shared" si="1"/>
        <v>#NAME?</v>
      </c>
      <c r="E18" s="2" t="e">
        <f t="shared" si="2"/>
        <v>#NAME?</v>
      </c>
    </row>
    <row r="19" spans="1:5" x14ac:dyDescent="0.25">
      <c r="A19">
        <v>6</v>
      </c>
      <c r="B19" s="2" t="e">
        <f t="shared" si="3"/>
        <v>#NAME?</v>
      </c>
      <c r="C19" s="2" t="e">
        <f t="shared" si="0"/>
        <v>#NAME?</v>
      </c>
      <c r="D19" s="2" t="e">
        <f t="shared" si="1"/>
        <v>#NAME?</v>
      </c>
      <c r="E19" s="2" t="e">
        <f t="shared" si="2"/>
        <v>#NAME?</v>
      </c>
    </row>
    <row r="20" spans="1:5" x14ac:dyDescent="0.25">
      <c r="A20">
        <v>7</v>
      </c>
      <c r="B20" s="2" t="e">
        <f t="shared" si="3"/>
        <v>#NAME?</v>
      </c>
      <c r="C20" s="2" t="e">
        <f t="shared" si="0"/>
        <v>#NAME?</v>
      </c>
      <c r="D20" s="2" t="e">
        <f t="shared" si="1"/>
        <v>#NAME?</v>
      </c>
      <c r="E20" s="2" t="e">
        <f t="shared" si="2"/>
        <v>#NAME?</v>
      </c>
    </row>
    <row r="21" spans="1:5" x14ac:dyDescent="0.25">
      <c r="A21">
        <v>8</v>
      </c>
      <c r="B21" s="2" t="e">
        <f t="shared" si="3"/>
        <v>#NAME?</v>
      </c>
      <c r="C21" s="2" t="e">
        <f t="shared" si="0"/>
        <v>#NAME?</v>
      </c>
      <c r="D21" s="2" t="e">
        <f t="shared" si="1"/>
        <v>#NAME?</v>
      </c>
      <c r="E21" s="2" t="e">
        <f t="shared" si="2"/>
        <v>#NAME?</v>
      </c>
    </row>
    <row r="22" spans="1:5" x14ac:dyDescent="0.25">
      <c r="A22">
        <v>9</v>
      </c>
      <c r="B22" s="2" t="e">
        <f t="shared" si="3"/>
        <v>#NAME?</v>
      </c>
      <c r="C22" s="2" t="e">
        <f t="shared" si="0"/>
        <v>#NAME?</v>
      </c>
      <c r="D22" s="2" t="e">
        <f t="shared" si="1"/>
        <v>#NAME?</v>
      </c>
      <c r="E22" s="2" t="e">
        <f t="shared" si="2"/>
        <v>#NAME?</v>
      </c>
    </row>
    <row r="23" spans="1:5" x14ac:dyDescent="0.25">
      <c r="A23">
        <v>10</v>
      </c>
      <c r="B23" s="2" t="e">
        <f t="shared" si="3"/>
        <v>#NAME?</v>
      </c>
      <c r="C23" s="2" t="e">
        <f t="shared" si="0"/>
        <v>#NAME?</v>
      </c>
      <c r="D23" s="2" t="e">
        <f t="shared" si="1"/>
        <v>#NAME?</v>
      </c>
      <c r="E23" s="2" t="e">
        <f t="shared" si="2"/>
        <v>#NAME?</v>
      </c>
    </row>
    <row r="24" spans="1:5" x14ac:dyDescent="0.25">
      <c r="A24">
        <v>11</v>
      </c>
      <c r="B24" s="2" t="e">
        <f t="shared" si="3"/>
        <v>#NAME?</v>
      </c>
      <c r="C24" s="2" t="e">
        <f t="shared" si="0"/>
        <v>#NAME?</v>
      </c>
      <c r="D24" s="2" t="e">
        <f t="shared" si="1"/>
        <v>#NAME?</v>
      </c>
      <c r="E24" s="2" t="e">
        <f t="shared" si="2"/>
        <v>#NAME?</v>
      </c>
    </row>
    <row r="25" spans="1:5" x14ac:dyDescent="0.25">
      <c r="A25">
        <v>12</v>
      </c>
      <c r="B25" s="2" t="e">
        <f t="shared" si="3"/>
        <v>#NAME?</v>
      </c>
      <c r="C25" s="2" t="e">
        <f t="shared" si="0"/>
        <v>#NAME?</v>
      </c>
      <c r="D25" s="2" t="e">
        <f t="shared" si="1"/>
        <v>#NAME?</v>
      </c>
      <c r="E25" s="2" t="e">
        <f t="shared" si="2"/>
        <v>#NAME?</v>
      </c>
    </row>
    <row r="26" spans="1:5" x14ac:dyDescent="0.25">
      <c r="A26">
        <v>13</v>
      </c>
      <c r="B26" s="2" t="e">
        <f t="shared" si="3"/>
        <v>#NAME?</v>
      </c>
      <c r="C26" s="2" t="e">
        <f t="shared" si="0"/>
        <v>#NAME?</v>
      </c>
      <c r="D26" s="2" t="e">
        <f t="shared" si="1"/>
        <v>#NAME?</v>
      </c>
      <c r="E26" s="2" t="e">
        <f t="shared" si="2"/>
        <v>#NAME?</v>
      </c>
    </row>
    <row r="27" spans="1:5" x14ac:dyDescent="0.25">
      <c r="A27">
        <v>14</v>
      </c>
      <c r="B27" s="2" t="e">
        <f t="shared" si="3"/>
        <v>#NAME?</v>
      </c>
      <c r="C27" s="2" t="e">
        <f t="shared" si="0"/>
        <v>#NAME?</v>
      </c>
      <c r="D27" s="2" t="e">
        <f t="shared" si="1"/>
        <v>#NAME?</v>
      </c>
      <c r="E27" s="2" t="e">
        <f t="shared" si="2"/>
        <v>#NAME?</v>
      </c>
    </row>
    <row r="28" spans="1:5" x14ac:dyDescent="0.25">
      <c r="A28">
        <v>15</v>
      </c>
      <c r="B28" s="2" t="e">
        <f t="shared" si="3"/>
        <v>#NAME?</v>
      </c>
      <c r="C28" s="2" t="e">
        <f t="shared" si="0"/>
        <v>#NAME?</v>
      </c>
      <c r="D28" s="2" t="e">
        <f t="shared" si="1"/>
        <v>#NAME?</v>
      </c>
      <c r="E28" s="2" t="e">
        <f t="shared" si="2"/>
        <v>#NAME?</v>
      </c>
    </row>
    <row r="29" spans="1:5" x14ac:dyDescent="0.25">
      <c r="A29">
        <v>16</v>
      </c>
      <c r="B29" s="2" t="e">
        <f t="shared" si="3"/>
        <v>#NAME?</v>
      </c>
      <c r="C29" s="2" t="e">
        <f t="shared" si="0"/>
        <v>#NAME?</v>
      </c>
      <c r="D29" s="2" t="e">
        <f t="shared" si="1"/>
        <v>#NAME?</v>
      </c>
      <c r="E29" s="2" t="e">
        <f t="shared" si="2"/>
        <v>#NAME?</v>
      </c>
    </row>
    <row r="30" spans="1:5" x14ac:dyDescent="0.25">
      <c r="A30">
        <v>17</v>
      </c>
      <c r="B30" s="2" t="e">
        <f t="shared" si="3"/>
        <v>#NAME?</v>
      </c>
      <c r="C30" s="2" t="e">
        <f t="shared" si="0"/>
        <v>#NAME?</v>
      </c>
      <c r="D30" s="2" t="e">
        <f t="shared" si="1"/>
        <v>#NAME?</v>
      </c>
      <c r="E30" s="2" t="e">
        <f t="shared" si="2"/>
        <v>#NAME?</v>
      </c>
    </row>
    <row r="31" spans="1:5" x14ac:dyDescent="0.25">
      <c r="A31">
        <v>18</v>
      </c>
      <c r="B31" s="2" t="e">
        <f t="shared" si="3"/>
        <v>#NAME?</v>
      </c>
      <c r="C31" s="2" t="e">
        <f t="shared" si="0"/>
        <v>#NAME?</v>
      </c>
      <c r="D31" s="2" t="e">
        <f t="shared" si="1"/>
        <v>#NAME?</v>
      </c>
      <c r="E31" s="2" t="e">
        <f t="shared" si="2"/>
        <v>#NAME?</v>
      </c>
    </row>
    <row r="32" spans="1:5" x14ac:dyDescent="0.25">
      <c r="A32">
        <v>19</v>
      </c>
      <c r="B32" s="2" t="e">
        <f t="shared" si="3"/>
        <v>#NAME?</v>
      </c>
      <c r="C32" s="2" t="e">
        <f t="shared" si="0"/>
        <v>#NAME?</v>
      </c>
      <c r="D32" s="2" t="e">
        <f t="shared" si="1"/>
        <v>#NAME?</v>
      </c>
      <c r="E32" s="2" t="e">
        <f t="shared" si="2"/>
        <v>#NAME?</v>
      </c>
    </row>
    <row r="33" spans="1:5" x14ac:dyDescent="0.25">
      <c r="A33">
        <v>20</v>
      </c>
      <c r="B33" s="2" t="e">
        <f t="shared" si="3"/>
        <v>#NAME?</v>
      </c>
      <c r="C33" s="2" t="e">
        <f t="shared" si="0"/>
        <v>#NAME?</v>
      </c>
      <c r="D33" s="2" t="e">
        <f t="shared" si="1"/>
        <v>#NAME?</v>
      </c>
      <c r="E33" s="2" t="e">
        <f t="shared" si="2"/>
        <v>#NAME?</v>
      </c>
    </row>
    <row r="34" spans="1:5" x14ac:dyDescent="0.25">
      <c r="A34">
        <v>21</v>
      </c>
      <c r="B34" s="2" t="e">
        <f t="shared" si="3"/>
        <v>#NAME?</v>
      </c>
      <c r="C34" s="2" t="e">
        <f t="shared" si="0"/>
        <v>#NAME?</v>
      </c>
      <c r="D34" s="2" t="e">
        <f t="shared" si="1"/>
        <v>#NAME?</v>
      </c>
      <c r="E34" s="2" t="e">
        <f t="shared" si="2"/>
        <v>#NAME?</v>
      </c>
    </row>
    <row r="35" spans="1:5" x14ac:dyDescent="0.25">
      <c r="A35">
        <v>22</v>
      </c>
      <c r="B35" s="2" t="e">
        <f t="shared" si="3"/>
        <v>#NAME?</v>
      </c>
      <c r="C35" s="2" t="e">
        <f t="shared" si="0"/>
        <v>#NAME?</v>
      </c>
      <c r="D35" s="2" t="e">
        <f t="shared" si="1"/>
        <v>#NAME?</v>
      </c>
      <c r="E35" s="2" t="e">
        <f t="shared" si="2"/>
        <v>#NAME?</v>
      </c>
    </row>
    <row r="36" spans="1:5" x14ac:dyDescent="0.25">
      <c r="A36">
        <v>23</v>
      </c>
      <c r="B36" s="2" t="e">
        <f t="shared" si="3"/>
        <v>#NAME?</v>
      </c>
      <c r="C36" s="2" t="e">
        <f t="shared" si="0"/>
        <v>#NAME?</v>
      </c>
      <c r="D36" s="2" t="e">
        <f t="shared" si="1"/>
        <v>#NAME?</v>
      </c>
      <c r="E36" s="2" t="e">
        <f t="shared" si="2"/>
        <v>#NAME?</v>
      </c>
    </row>
    <row r="37" spans="1:5" x14ac:dyDescent="0.25">
      <c r="A37">
        <v>24</v>
      </c>
      <c r="B37" s="2" t="e">
        <f t="shared" si="3"/>
        <v>#NAME?</v>
      </c>
      <c r="C37" s="2" t="e">
        <f t="shared" si="0"/>
        <v>#NAME?</v>
      </c>
      <c r="D37" s="2" t="e">
        <f t="shared" si="1"/>
        <v>#NAME?</v>
      </c>
      <c r="E37" s="2" t="e">
        <f t="shared" si="2"/>
        <v>#NAME?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📋 Instruções</vt:lpstr>
      <vt:lpstr>📊 Dashboard</vt:lpstr>
      <vt:lpstr>💳 Dívidas</vt:lpstr>
      <vt:lpstr>💰 Orçamento</vt:lpstr>
      <vt:lpstr>🎯 Estratégia</vt:lpstr>
      <vt:lpstr>📈 Análises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Willian Silva</cp:lastModifiedBy>
  <dcterms:created xsi:type="dcterms:W3CDTF">2025-07-11T23:46:52Z</dcterms:created>
  <dcterms:modified xsi:type="dcterms:W3CDTF">2025-07-11T23:51:10Z</dcterms:modified>
</cp:coreProperties>
</file>