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willi\Downloads\"/>
    </mc:Choice>
  </mc:AlternateContent>
  <xr:revisionPtr revIDLastSave="0" documentId="13_ncr:1_{D5D6B5F9-CDD0-4F4C-B74D-686E5FC9D95E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📋 Instruções" sheetId="1" r:id="rId1"/>
    <sheet name="💳 Dívidas" sheetId="2" r:id="rId2"/>
    <sheet name="💰 Orçamento" sheetId="3" r:id="rId3"/>
    <sheet name="🎯 Estratégia" sheetId="4" r:id="rId4"/>
    <sheet name="📊 Acompanhamento" sheetId="5" r:id="rId5"/>
    <sheet name="📈 Análises" sheetId="6" r:id="rId6"/>
    <sheet name="🎯 Dashboard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7" l="1"/>
  <c r="B10" i="7"/>
  <c r="B7" i="7"/>
  <c r="B6" i="7"/>
  <c r="B5" i="7"/>
  <c r="B4" i="7"/>
  <c r="C8" i="6"/>
  <c r="D8" i="6" s="1"/>
  <c r="B8" i="6"/>
  <c r="C7" i="6"/>
  <c r="D7" i="6" s="1"/>
  <c r="B7" i="6"/>
  <c r="C6" i="6"/>
  <c r="D6" i="6" s="1"/>
  <c r="B6" i="6"/>
  <c r="D5" i="6"/>
  <c r="C5" i="6"/>
  <c r="B5" i="6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C34" i="3"/>
  <c r="C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B11" i="3"/>
  <c r="C10" i="3"/>
  <c r="C9" i="3"/>
  <c r="C8" i="3"/>
  <c r="C7" i="3"/>
  <c r="C6" i="3"/>
  <c r="C5" i="3"/>
  <c r="C4" i="3"/>
  <c r="C3" i="3"/>
  <c r="J34" i="2"/>
  <c r="I34" i="2"/>
  <c r="E34" i="2"/>
  <c r="C34" i="2"/>
  <c r="E33" i="2"/>
  <c r="C33" i="2"/>
  <c r="J31" i="2"/>
  <c r="H31" i="2"/>
  <c r="I31" i="2" s="1"/>
  <c r="J30" i="2"/>
  <c r="H30" i="2"/>
  <c r="I30" i="2" s="1"/>
  <c r="J29" i="2"/>
  <c r="H29" i="2"/>
  <c r="I29" i="2" s="1"/>
  <c r="J28" i="2"/>
  <c r="H28" i="2"/>
  <c r="I28" i="2" s="1"/>
  <c r="J27" i="2"/>
  <c r="H27" i="2"/>
  <c r="I27" i="2" s="1"/>
  <c r="J26" i="2"/>
  <c r="H26" i="2"/>
  <c r="I26" i="2" s="1"/>
  <c r="J25" i="2"/>
  <c r="H25" i="2"/>
  <c r="I25" i="2" s="1"/>
  <c r="J24" i="2"/>
  <c r="H24" i="2"/>
  <c r="I24" i="2" s="1"/>
  <c r="J23" i="2"/>
  <c r="H23" i="2"/>
  <c r="I23" i="2" s="1"/>
  <c r="J22" i="2"/>
  <c r="H22" i="2"/>
  <c r="I22" i="2" s="1"/>
  <c r="J21" i="2"/>
  <c r="H21" i="2"/>
  <c r="I21" i="2" s="1"/>
  <c r="J20" i="2"/>
  <c r="H20" i="2"/>
  <c r="I20" i="2" s="1"/>
  <c r="J19" i="2"/>
  <c r="H19" i="2"/>
  <c r="I19" i="2" s="1"/>
  <c r="J18" i="2"/>
  <c r="H18" i="2"/>
  <c r="I18" i="2" s="1"/>
  <c r="J17" i="2"/>
  <c r="H17" i="2"/>
  <c r="I17" i="2" s="1"/>
  <c r="J16" i="2"/>
  <c r="H16" i="2"/>
  <c r="I16" i="2" s="1"/>
  <c r="J15" i="2"/>
  <c r="H15" i="2"/>
  <c r="I15" i="2" s="1"/>
  <c r="J14" i="2"/>
  <c r="H14" i="2"/>
  <c r="I14" i="2" s="1"/>
  <c r="J13" i="2"/>
  <c r="H13" i="2"/>
  <c r="I13" i="2" s="1"/>
  <c r="J12" i="2"/>
  <c r="H12" i="2"/>
  <c r="I12" i="2" s="1"/>
  <c r="J11" i="2"/>
  <c r="H11" i="2"/>
  <c r="I11" i="2" s="1"/>
  <c r="J10" i="2"/>
  <c r="H10" i="2"/>
  <c r="I10" i="2" s="1"/>
  <c r="J9" i="2"/>
  <c r="H9" i="2"/>
  <c r="I9" i="2" s="1"/>
  <c r="J8" i="2"/>
  <c r="H8" i="2"/>
  <c r="I8" i="2" s="1"/>
  <c r="J7" i="2"/>
  <c r="H7" i="2"/>
  <c r="I7" i="2" s="1"/>
  <c r="J6" i="2"/>
  <c r="H6" i="2"/>
  <c r="I6" i="2" s="1"/>
  <c r="J5" i="2"/>
  <c r="H5" i="2"/>
  <c r="I5" i="2" s="1"/>
  <c r="J4" i="2"/>
  <c r="J33" i="2" s="1"/>
  <c r="H4" i="2"/>
  <c r="I4" i="2" s="1"/>
  <c r="J3" i="2"/>
  <c r="H3" i="2"/>
  <c r="I3" i="2" s="1"/>
  <c r="J2" i="2"/>
  <c r="H2" i="2"/>
  <c r="I2" i="2" s="1"/>
  <c r="I33" i="2" s="1"/>
</calcChain>
</file>

<file path=xl/sharedStrings.xml><?xml version="1.0" encoding="utf-8"?>
<sst xmlns="http://schemas.openxmlformats.org/spreadsheetml/2006/main" count="182" uniqueCount="146">
  <si>
    <t>PLANILHA AVANÇADA DE CONTROLE DE DÍVIDAS V2.0</t>
  </si>
  <si>
    <t>Com Automação Inteligente e Análises Profissionais</t>
  </si>
  <si>
    <t>COMO USAR ESTA PLANILHA:</t>
  </si>
  <si>
    <t>1. DÍVIDAS</t>
  </si>
  <si>
    <t>Cadastre todas as suas dívidas na primeira aba</t>
  </si>
  <si>
    <t>2. ORÇAMENTO</t>
  </si>
  <si>
    <t>Registre receitas e despesas mensais</t>
  </si>
  <si>
    <t>3. ESTRATÉGIA</t>
  </si>
  <si>
    <t>Compare métodos Bola de Neve e Avalanche</t>
  </si>
  <si>
    <t>4. ACOMPANHAMENTO</t>
  </si>
  <si>
    <t>Monitore progresso mês a mês</t>
  </si>
  <si>
    <t>5. ANÁLISES</t>
  </si>
  <si>
    <t>Visualize gráficos e relatórios automáticos</t>
  </si>
  <si>
    <t>6. DASHBOARD</t>
  </si>
  <si>
    <t>Veja resumo executivo da situação</t>
  </si>
  <si>
    <t>RECURSOS AVANÇADOS:</t>
  </si>
  <si>
    <t>• Cálculos automáticos de juros e atrasos</t>
  </si>
  <si>
    <t>• Formatação condicional com cores inteligentes</t>
  </si>
  <si>
    <t>• Gráficos que se atualizam automaticamente</t>
  </si>
  <si>
    <t>• Recomendações baseadas no seu perfil</t>
  </si>
  <si>
    <t>• Projeções futuras de quitação</t>
  </si>
  <si>
    <t>• Comparação automática de estratégias</t>
  </si>
  <si>
    <t>DICAS IMPORTANTES:</t>
  </si>
  <si>
    <t>• Preencha todos os campos obrigatórios</t>
  </si>
  <si>
    <t>• Atualize mensalmente os dados</t>
  </si>
  <si>
    <t>• Use as cores como guia visual</t>
  </si>
  <si>
    <t>• Mantenha backup dos seus dados</t>
  </si>
  <si>
    <t>Desenvolvido por: Versatilidade Diária</t>
  </si>
  <si>
    <t>Data: 11/07/2025</t>
  </si>
  <si>
    <t>Versão: 2.0 Corrigida</t>
  </si>
  <si>
    <t>Credor</t>
  </si>
  <si>
    <t>Tipo</t>
  </si>
  <si>
    <t>Valor Original</t>
  </si>
  <si>
    <t>Valor Atual</t>
  </si>
  <si>
    <t>Pagto Mínimo</t>
  </si>
  <si>
    <t>Taxa Juros (%)</t>
  </si>
  <si>
    <t>Vencimento</t>
  </si>
  <si>
    <t>Dias Atraso</t>
  </si>
  <si>
    <t>Juros Atraso</t>
  </si>
  <si>
    <t>Valor Total</t>
  </si>
  <si>
    <t>Prioridade</t>
  </si>
  <si>
    <t>Status</t>
  </si>
  <si>
    <t>Observações</t>
  </si>
  <si>
    <t>TOTAIS:</t>
  </si>
  <si>
    <t>ESTATÍSTICAS:</t>
  </si>
  <si>
    <t>RECEITAS MENSAIS</t>
  </si>
  <si>
    <t>Fonte</t>
  </si>
  <si>
    <t>Valor (R$)</t>
  </si>
  <si>
    <t>% do Total</t>
  </si>
  <si>
    <t>Salário Principal</t>
  </si>
  <si>
    <t>Salário Cônjuge</t>
  </si>
  <si>
    <t>Freelances</t>
  </si>
  <si>
    <t>Renda Extra</t>
  </si>
  <si>
    <t>Pensão/Aposentadoria</t>
  </si>
  <si>
    <t>Aluguel Recebido</t>
  </si>
  <si>
    <t>Dividendos</t>
  </si>
  <si>
    <t>Outros</t>
  </si>
  <si>
    <t>TOTAL RECEITAS:</t>
  </si>
  <si>
    <t>DESPESAS MENSAIS</t>
  </si>
  <si>
    <t>Categoria</t>
  </si>
  <si>
    <t>Descrição</t>
  </si>
  <si>
    <t>% Receita</t>
  </si>
  <si>
    <t>Moradia</t>
  </si>
  <si>
    <t>Aluguel/Financiamento</t>
  </si>
  <si>
    <t>Essencial</t>
  </si>
  <si>
    <t>Condomínio</t>
  </si>
  <si>
    <t>Utilidades</t>
  </si>
  <si>
    <t>Energia Elétrica</t>
  </si>
  <si>
    <t>Água</t>
  </si>
  <si>
    <t>Internet</t>
  </si>
  <si>
    <t>Transporte</t>
  </si>
  <si>
    <t>Combustível</t>
  </si>
  <si>
    <t>Transporte Público</t>
  </si>
  <si>
    <t>Alimentação</t>
  </si>
  <si>
    <t>Supermercado</t>
  </si>
  <si>
    <t>Restaurantes</t>
  </si>
  <si>
    <t>Não Essencial</t>
  </si>
  <si>
    <t>Saúde</t>
  </si>
  <si>
    <t>Plano de Saúde</t>
  </si>
  <si>
    <t>Medicamentos</t>
  </si>
  <si>
    <t>Educação</t>
  </si>
  <si>
    <t>Escola/Faculdade</t>
  </si>
  <si>
    <t>Dívidas</t>
  </si>
  <si>
    <t>Pagamentos Mínimos</t>
  </si>
  <si>
    <t>Lazer</t>
  </si>
  <si>
    <t>Entretenimento</t>
  </si>
  <si>
    <t>Vestuário</t>
  </si>
  <si>
    <t>Roupas</t>
  </si>
  <si>
    <t>Diversos</t>
  </si>
  <si>
    <t>Variável</t>
  </si>
  <si>
    <t>TOTAL DESPESAS:</t>
  </si>
  <si>
    <t>SALDO DISPONÍVEL:</t>
  </si>
  <si>
    <t>ESTRATÉGIAS DE QUITAÇÃO</t>
  </si>
  <si>
    <t>RECOMENDAÇÃO:</t>
  </si>
  <si>
    <t>Para juros altos (&gt;15%): Use Método Avalanche</t>
  </si>
  <si>
    <t>Para motivação: Use Método Bola de Neve</t>
  </si>
  <si>
    <t>MÉTODO BOLA DE NEVE</t>
  </si>
  <si>
    <t>Ordem</t>
  </si>
  <si>
    <t>Valor</t>
  </si>
  <si>
    <t>Pagto Mín</t>
  </si>
  <si>
    <t>Valor Extra</t>
  </si>
  <si>
    <t>Total Pagar</t>
  </si>
  <si>
    <t>MÉTODO AVALANCHE</t>
  </si>
  <si>
    <t>Taxa Juros</t>
  </si>
  <si>
    <t>ACOMPANHAMENTO MENSAL</t>
  </si>
  <si>
    <t>Mês/Ano</t>
  </si>
  <si>
    <t>Dívida Inicial</t>
  </si>
  <si>
    <t>Pagamentos</t>
  </si>
  <si>
    <t>Dívida Atual</t>
  </si>
  <si>
    <t>Redução</t>
  </si>
  <si>
    <t>% Reduzido</t>
  </si>
  <si>
    <t>Jan/2025</t>
  </si>
  <si>
    <t>Fev/2025</t>
  </si>
  <si>
    <t>Mar/2025</t>
  </si>
  <si>
    <t>Abr/2025</t>
  </si>
  <si>
    <t>Mai/2025</t>
  </si>
  <si>
    <t>Jun/2025</t>
  </si>
  <si>
    <t>Jul/2025</t>
  </si>
  <si>
    <t>Ago/2025</t>
  </si>
  <si>
    <t>Set/2025</t>
  </si>
  <si>
    <t>Out/2025</t>
  </si>
  <si>
    <t>Nov/2025</t>
  </si>
  <si>
    <t>Dez/2025</t>
  </si>
  <si>
    <t>ANÁLISES E RELATÓRIOS</t>
  </si>
  <si>
    <t>RESUMO POR TIPO DE DÍVIDA</t>
  </si>
  <si>
    <t>Quantidade</t>
  </si>
  <si>
    <t>Cartão de Crédito</t>
  </si>
  <si>
    <t>Empréstimo Pessoal</t>
  </si>
  <si>
    <t>Financiamento</t>
  </si>
  <si>
    <t>DASHBOARD EXECUTIVO</t>
  </si>
  <si>
    <t>INDICADORES PRINCIPAIS</t>
  </si>
  <si>
    <t>Total de Dívidas:</t>
  </si>
  <si>
    <t>Pagamento Mínimo Total:</t>
  </si>
  <si>
    <t>Saldo Disponível:</t>
  </si>
  <si>
    <t>Número de Dívidas:</t>
  </si>
  <si>
    <t>ANÁLISE DE SITUAÇÃO</t>
  </si>
  <si>
    <t>Comprometimento da Renda:</t>
  </si>
  <si>
    <t>Status:</t>
  </si>
  <si>
    <t>Cheque Especial</t>
  </si>
  <si>
    <t>Consignado</t>
  </si>
  <si>
    <t>Média</t>
  </si>
  <si>
    <t>Alta</t>
  </si>
  <si>
    <t>Baixa</t>
  </si>
  <si>
    <t>Em Dia</t>
  </si>
  <si>
    <t>Atrasada</t>
  </si>
  <si>
    <t>Negociando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</si>
</sst>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\R\$\ * #,##0.00_-;\-\R\$\ * #,##0.00_-;_-\R\$\ * &quot;-&quot;??_-;_-@_-"/>
  </numFmts>
  <fonts count="7" x14ac:knownFonts="1">
    <font>
      <sz val="11"/>
      <color theme="1"/>
      <name val="Calibri"/>
      <family val="2"/>
      <scheme val="minor"/>
    </font>
    <font>
      <b/>
      <sz val="16"/>
      <color rgb="FF366092"/>
      <name val="Calibri"/>
    </font>
    <font>
      <b/>
      <sz val="12"/>
      <color rgb="FF366092"/>
      <name val="Calibri"/>
    </font>
    <font>
      <b/>
      <sz val="11"/>
      <color rgb="FF366092"/>
      <name val="Calibri"/>
    </font>
    <font>
      <b/>
      <sz val="11"/>
      <color rgb="FFFFFFFF"/>
      <name val="Calibri"/>
    </font>
    <font>
      <b/>
      <sz val="10"/>
      <color rgb="FF000000"/>
      <name val="Calibri"/>
    </font>
    <font>
      <b/>
      <sz val="14"/>
      <color rgb="FF366092"/>
      <name val="Calibri"/>
    </font>
  </fonts>
  <fills count="4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D9E2F3"/>
        <bgColor rgb="FFD9E2F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164" fontId="0" fillId="0" borderId="0" xfId="0" applyNumberFormat="1"/>
    <xf numFmtId="10" fontId="0" fillId="0" borderId="0" xfId="0" applyNumberFormat="1"/>
    <xf numFmtId="0" fontId="5" fillId="0" borderId="0" xfId="0" applyFont="1"/>
    <xf numFmtId="164" fontId="5" fillId="3" borderId="0" xfId="0" applyNumberFormat="1" applyFont="1" applyFill="1"/>
    <xf numFmtId="0" fontId="6" fillId="0" borderId="0" xfId="0" applyFont="1"/>
    <xf numFmtId="0" fontId="4" fillId="2" borderId="1" xfId="0" applyFont="1" applyFill="1" applyBorder="1"/>
    <xf numFmtId="164" fontId="3" fillId="0" borderId="0" xfId="0" applyNumberFormat="1" applyFont="1"/>
    <xf numFmtId="0" fontId="5" fillId="3" borderId="0" xfId="0" applyFont="1" applyFill="1"/>
  </cellXfs>
  <cellStyles count="1">
    <cellStyle name="Normal" xfId="0" builtinId="0"/>
  </cellStyles>
  <dxfs count="4">
    <dxf>
      <fill>
        <patternFill patternType="solid">
          <fgColor rgb="FFFFE6E6"/>
          <bgColor rgb="FFFFE6E6"/>
        </patternFill>
      </fill>
    </dxf>
    <dxf>
      <fill>
        <patternFill patternType="solid">
          <fgColor rgb="FFE6F7E6"/>
          <bgColor rgb="FFE6F7E6"/>
        </patternFill>
      </fill>
    </dxf>
    <dxf>
      <fill>
        <patternFill patternType="solid">
          <fgColor rgb="FFE6F7E6"/>
          <bgColor rgb="FFE6F7E6"/>
        </patternFill>
      </fill>
    </dxf>
    <dxf>
      <fill>
        <patternFill patternType="solid">
          <fgColor rgb="FFFFE6E6"/>
          <bgColor rgb="FFFFE6E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workbookViewId="0">
      <selection activeCell="E17" sqref="E17"/>
    </sheetView>
  </sheetViews>
  <sheetFormatPr defaultRowHeight="15" x14ac:dyDescent="0.25"/>
  <cols>
    <col min="1" max="1" width="40" customWidth="1"/>
    <col min="2" max="2" width="50" customWidth="1"/>
  </cols>
  <sheetData>
    <row r="1" spans="1:2" ht="21" x14ac:dyDescent="0.35">
      <c r="A1" s="1" t="s">
        <v>0</v>
      </c>
      <c r="B1" s="1"/>
    </row>
    <row r="2" spans="1:2" ht="15.75" x14ac:dyDescent="0.25">
      <c r="A2" s="2" t="s">
        <v>1</v>
      </c>
      <c r="B2" s="2"/>
    </row>
    <row r="4" spans="1:2" x14ac:dyDescent="0.25">
      <c r="A4" s="3" t="s">
        <v>2</v>
      </c>
    </row>
    <row r="6" spans="1:2" x14ac:dyDescent="0.25">
      <c r="A6" t="s">
        <v>3</v>
      </c>
      <c r="B6" t="s">
        <v>4</v>
      </c>
    </row>
    <row r="7" spans="1:2" x14ac:dyDescent="0.25">
      <c r="A7" t="s">
        <v>5</v>
      </c>
      <c r="B7" t="s">
        <v>6</v>
      </c>
    </row>
    <row r="8" spans="1:2" x14ac:dyDescent="0.25">
      <c r="A8" t="s">
        <v>7</v>
      </c>
      <c r="B8" t="s">
        <v>8</v>
      </c>
    </row>
    <row r="9" spans="1:2" x14ac:dyDescent="0.25">
      <c r="A9" t="s">
        <v>9</v>
      </c>
      <c r="B9" t="s">
        <v>10</v>
      </c>
    </row>
    <row r="10" spans="1:2" x14ac:dyDescent="0.25">
      <c r="A10" t="s">
        <v>11</v>
      </c>
      <c r="B10" t="s">
        <v>12</v>
      </c>
    </row>
    <row r="11" spans="1:2" x14ac:dyDescent="0.25">
      <c r="A11" t="s">
        <v>13</v>
      </c>
      <c r="B11" t="s">
        <v>14</v>
      </c>
    </row>
    <row r="13" spans="1:2" x14ac:dyDescent="0.25">
      <c r="A13" s="3" t="s">
        <v>15</v>
      </c>
    </row>
    <row r="14" spans="1:2" x14ac:dyDescent="0.25">
      <c r="A14" t="s">
        <v>16</v>
      </c>
    </row>
    <row r="15" spans="1:2" x14ac:dyDescent="0.25">
      <c r="A15" t="s">
        <v>17</v>
      </c>
    </row>
    <row r="16" spans="1:2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  <row r="19" spans="1:1" x14ac:dyDescent="0.25">
      <c r="A19" t="s">
        <v>21</v>
      </c>
    </row>
    <row r="21" spans="1:1" x14ac:dyDescent="0.25">
      <c r="A21" s="3" t="s">
        <v>22</v>
      </c>
    </row>
    <row r="22" spans="1:1" x14ac:dyDescent="0.25">
      <c r="A22" t="s">
        <v>23</v>
      </c>
    </row>
    <row r="23" spans="1:1" x14ac:dyDescent="0.25">
      <c r="A23" t="s">
        <v>24</v>
      </c>
    </row>
    <row r="24" spans="1:1" x14ac:dyDescent="0.25">
      <c r="A24" t="s">
        <v>25</v>
      </c>
    </row>
    <row r="25" spans="1:1" x14ac:dyDescent="0.25">
      <c r="A25" t="s">
        <v>26</v>
      </c>
    </row>
    <row r="27" spans="1:1" x14ac:dyDescent="0.25">
      <c r="A27" t="s">
        <v>27</v>
      </c>
    </row>
    <row r="28" spans="1:1" x14ac:dyDescent="0.25">
      <c r="A28" t="s">
        <v>28</v>
      </c>
    </row>
    <row r="29" spans="1:1" x14ac:dyDescent="0.25">
      <c r="A29" t="s">
        <v>29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4"/>
  <sheetViews>
    <sheetView workbookViewId="0">
      <selection activeCell="M2" sqref="M2"/>
    </sheetView>
  </sheetViews>
  <sheetFormatPr defaultRowHeight="15" x14ac:dyDescent="0.25"/>
  <cols>
    <col min="1" max="1" width="18" customWidth="1"/>
    <col min="2" max="2" width="16" customWidth="1"/>
    <col min="3" max="5" width="14" customWidth="1"/>
    <col min="6" max="7" width="12" customWidth="1"/>
    <col min="8" max="8" width="10" customWidth="1"/>
    <col min="9" max="10" width="14" customWidth="1"/>
    <col min="11" max="11" width="10" customWidth="1"/>
    <col min="12" max="12" width="12" customWidth="1"/>
    <col min="13" max="13" width="20" customWidth="1"/>
  </cols>
  <sheetData>
    <row r="1" spans="1:13" x14ac:dyDescent="0.25">
      <c r="A1" s="4" t="s">
        <v>30</v>
      </c>
      <c r="B1" s="4" t="s">
        <v>31</v>
      </c>
      <c r="C1" s="4" t="s">
        <v>32</v>
      </c>
      <c r="D1" s="4" t="s">
        <v>33</v>
      </c>
      <c r="E1" s="4" t="s">
        <v>34</v>
      </c>
      <c r="F1" s="4" t="s">
        <v>35</v>
      </c>
      <c r="G1" s="4" t="s">
        <v>36</v>
      </c>
      <c r="H1" s="4" t="s">
        <v>37</v>
      </c>
      <c r="I1" s="4" t="s">
        <v>38</v>
      </c>
      <c r="J1" s="4" t="s">
        <v>39</v>
      </c>
      <c r="K1" s="4" t="s">
        <v>40</v>
      </c>
      <c r="L1" s="4" t="s">
        <v>41</v>
      </c>
      <c r="M1" s="4" t="s">
        <v>42</v>
      </c>
    </row>
    <row r="2" spans="1:13" x14ac:dyDescent="0.25">
      <c r="B2" t="s">
        <v>126</v>
      </c>
      <c r="C2" s="5"/>
      <c r="D2" s="5"/>
      <c r="E2" s="5"/>
      <c r="F2" s="6"/>
      <c r="H2" t="str">
        <f t="shared" ref="H2:H31" ca="1" si="0">IF(G2="","",IF(G2&lt;TODAY(),TODAY()-G2,0))</f>
        <v/>
      </c>
      <c r="I2" s="5" t="e">
        <f t="shared" ref="I2:I31" ca="1" si="1">IF(H2&gt;0,C2*0.02*(H2/30),0)</f>
        <v>#VALUE!</v>
      </c>
      <c r="J2" s="5" t="str">
        <f t="shared" ref="J2:J31" si="2">IF(C2="","",C2+I2)</f>
        <v/>
      </c>
      <c r="K2" t="s">
        <v>140</v>
      </c>
      <c r="L2" t="s">
        <v>143</v>
      </c>
    </row>
    <row r="3" spans="1:13" x14ac:dyDescent="0.25">
      <c r="B3" t="s">
        <v>127</v>
      </c>
      <c r="C3" s="5"/>
      <c r="D3" s="5"/>
      <c r="E3" s="5"/>
      <c r="F3" s="6"/>
      <c r="H3" t="str">
        <f t="shared" ca="1" si="0"/>
        <v/>
      </c>
      <c r="I3" s="5" t="e">
        <f t="shared" ca="1" si="1"/>
        <v>#VALUE!</v>
      </c>
      <c r="J3" s="5" t="str">
        <f t="shared" si="2"/>
        <v/>
      </c>
      <c r="K3" t="s">
        <v>140</v>
      </c>
      <c r="L3" t="s">
        <v>144</v>
      </c>
    </row>
    <row r="4" spans="1:13" x14ac:dyDescent="0.25">
      <c r="B4" t="s">
        <v>138</v>
      </c>
      <c r="C4" s="5"/>
      <c r="D4" s="5"/>
      <c r="E4" s="5"/>
      <c r="F4" s="6"/>
      <c r="H4" t="str">
        <f t="shared" ca="1" si="0"/>
        <v/>
      </c>
      <c r="I4" s="5" t="e">
        <f t="shared" ca="1" si="1"/>
        <v>#VALUE!</v>
      </c>
      <c r="J4" s="5" t="str">
        <f t="shared" si="2"/>
        <v/>
      </c>
      <c r="K4" t="s">
        <v>141</v>
      </c>
      <c r="L4" t="s">
        <v>145</v>
      </c>
    </row>
    <row r="5" spans="1:13" x14ac:dyDescent="0.25">
      <c r="B5" t="s">
        <v>138</v>
      </c>
      <c r="C5" s="5"/>
      <c r="D5" s="5"/>
      <c r="E5" s="5"/>
      <c r="F5" s="6"/>
      <c r="H5" t="str">
        <f t="shared" ca="1" si="0"/>
        <v/>
      </c>
      <c r="I5" s="5" t="e">
        <f t="shared" ca="1" si="1"/>
        <v>#VALUE!</v>
      </c>
      <c r="J5" s="5" t="str">
        <f t="shared" si="2"/>
        <v/>
      </c>
    </row>
    <row r="6" spans="1:13" x14ac:dyDescent="0.25">
      <c r="B6" t="s">
        <v>139</v>
      </c>
      <c r="C6" s="5"/>
      <c r="D6" s="5"/>
      <c r="E6" s="5"/>
      <c r="F6" s="6"/>
      <c r="H6" t="str">
        <f t="shared" ca="1" si="0"/>
        <v/>
      </c>
      <c r="I6" s="5" t="e">
        <f t="shared" ca="1" si="1"/>
        <v>#VALUE!</v>
      </c>
      <c r="J6" s="5" t="str">
        <f t="shared" si="2"/>
        <v/>
      </c>
      <c r="K6" t="s">
        <v>142</v>
      </c>
    </row>
    <row r="7" spans="1:13" x14ac:dyDescent="0.25">
      <c r="C7" s="5"/>
      <c r="D7" s="5"/>
      <c r="E7" s="5"/>
      <c r="F7" s="6"/>
      <c r="H7" t="str">
        <f t="shared" ca="1" si="0"/>
        <v/>
      </c>
      <c r="I7" s="5" t="e">
        <f t="shared" ca="1" si="1"/>
        <v>#VALUE!</v>
      </c>
      <c r="J7" s="5" t="str">
        <f t="shared" si="2"/>
        <v/>
      </c>
    </row>
    <row r="8" spans="1:13" x14ac:dyDescent="0.25">
      <c r="C8" s="5"/>
      <c r="D8" s="5"/>
      <c r="E8" s="5"/>
      <c r="F8" s="6"/>
      <c r="H8" t="str">
        <f t="shared" ca="1" si="0"/>
        <v/>
      </c>
      <c r="I8" s="5" t="e">
        <f t="shared" ca="1" si="1"/>
        <v>#VALUE!</v>
      </c>
      <c r="J8" s="5" t="str">
        <f t="shared" si="2"/>
        <v/>
      </c>
    </row>
    <row r="9" spans="1:13" x14ac:dyDescent="0.25">
      <c r="C9" s="5"/>
      <c r="D9" s="5"/>
      <c r="E9" s="5"/>
      <c r="F9" s="6"/>
      <c r="H9" t="str">
        <f t="shared" ca="1" si="0"/>
        <v/>
      </c>
      <c r="I9" s="5" t="e">
        <f t="shared" ca="1" si="1"/>
        <v>#VALUE!</v>
      </c>
      <c r="J9" s="5" t="str">
        <f t="shared" si="2"/>
        <v/>
      </c>
    </row>
    <row r="10" spans="1:13" x14ac:dyDescent="0.25">
      <c r="C10" s="5"/>
      <c r="D10" s="5"/>
      <c r="E10" s="5"/>
      <c r="F10" s="6"/>
      <c r="H10" t="str">
        <f t="shared" ca="1" si="0"/>
        <v/>
      </c>
      <c r="I10" s="5" t="e">
        <f t="shared" ca="1" si="1"/>
        <v>#VALUE!</v>
      </c>
      <c r="J10" s="5" t="str">
        <f t="shared" si="2"/>
        <v/>
      </c>
    </row>
    <row r="11" spans="1:13" x14ac:dyDescent="0.25">
      <c r="C11" s="5"/>
      <c r="D11" s="5"/>
      <c r="E11" s="5"/>
      <c r="F11" s="6"/>
      <c r="H11" t="str">
        <f t="shared" ca="1" si="0"/>
        <v/>
      </c>
      <c r="I11" s="5" t="e">
        <f t="shared" ca="1" si="1"/>
        <v>#VALUE!</v>
      </c>
      <c r="J11" s="5" t="str">
        <f t="shared" si="2"/>
        <v/>
      </c>
    </row>
    <row r="12" spans="1:13" x14ac:dyDescent="0.25">
      <c r="C12" s="5"/>
      <c r="D12" s="5"/>
      <c r="E12" s="5"/>
      <c r="F12" s="6"/>
      <c r="H12" t="str">
        <f t="shared" ca="1" si="0"/>
        <v/>
      </c>
      <c r="I12" s="5" t="e">
        <f t="shared" ca="1" si="1"/>
        <v>#VALUE!</v>
      </c>
      <c r="J12" s="5" t="str">
        <f t="shared" si="2"/>
        <v/>
      </c>
    </row>
    <row r="13" spans="1:13" x14ac:dyDescent="0.25">
      <c r="C13" s="5"/>
      <c r="D13" s="5"/>
      <c r="E13" s="5"/>
      <c r="F13" s="6"/>
      <c r="H13" t="str">
        <f t="shared" ca="1" si="0"/>
        <v/>
      </c>
      <c r="I13" s="5" t="e">
        <f t="shared" ca="1" si="1"/>
        <v>#VALUE!</v>
      </c>
      <c r="J13" s="5" t="str">
        <f t="shared" si="2"/>
        <v/>
      </c>
    </row>
    <row r="14" spans="1:13" x14ac:dyDescent="0.25">
      <c r="C14" s="5"/>
      <c r="D14" s="5"/>
      <c r="E14" s="5"/>
      <c r="F14" s="6"/>
      <c r="H14" t="str">
        <f t="shared" ca="1" si="0"/>
        <v/>
      </c>
      <c r="I14" s="5" t="e">
        <f t="shared" ca="1" si="1"/>
        <v>#VALUE!</v>
      </c>
      <c r="J14" s="5" t="str">
        <f t="shared" si="2"/>
        <v/>
      </c>
    </row>
    <row r="15" spans="1:13" x14ac:dyDescent="0.25">
      <c r="C15" s="5"/>
      <c r="D15" s="5"/>
      <c r="E15" s="5"/>
      <c r="F15" s="6"/>
      <c r="H15" t="str">
        <f t="shared" ca="1" si="0"/>
        <v/>
      </c>
      <c r="I15" s="5" t="e">
        <f t="shared" ca="1" si="1"/>
        <v>#VALUE!</v>
      </c>
      <c r="J15" s="5" t="str">
        <f t="shared" si="2"/>
        <v/>
      </c>
    </row>
    <row r="16" spans="1:13" x14ac:dyDescent="0.25">
      <c r="C16" s="5"/>
      <c r="D16" s="5"/>
      <c r="E16" s="5"/>
      <c r="F16" s="6"/>
      <c r="H16" t="str">
        <f t="shared" ca="1" si="0"/>
        <v/>
      </c>
      <c r="I16" s="5" t="e">
        <f t="shared" ca="1" si="1"/>
        <v>#VALUE!</v>
      </c>
      <c r="J16" s="5" t="str">
        <f t="shared" si="2"/>
        <v/>
      </c>
    </row>
    <row r="17" spans="3:10" x14ac:dyDescent="0.25">
      <c r="C17" s="5"/>
      <c r="D17" s="5"/>
      <c r="E17" s="5"/>
      <c r="F17" s="6"/>
      <c r="H17" t="str">
        <f t="shared" ca="1" si="0"/>
        <v/>
      </c>
      <c r="I17" s="5" t="e">
        <f t="shared" ca="1" si="1"/>
        <v>#VALUE!</v>
      </c>
      <c r="J17" s="5" t="str">
        <f t="shared" si="2"/>
        <v/>
      </c>
    </row>
    <row r="18" spans="3:10" x14ac:dyDescent="0.25">
      <c r="C18" s="5"/>
      <c r="D18" s="5"/>
      <c r="E18" s="5"/>
      <c r="F18" s="6"/>
      <c r="H18" t="str">
        <f t="shared" ca="1" si="0"/>
        <v/>
      </c>
      <c r="I18" s="5" t="e">
        <f t="shared" ca="1" si="1"/>
        <v>#VALUE!</v>
      </c>
      <c r="J18" s="5" t="str">
        <f t="shared" si="2"/>
        <v/>
      </c>
    </row>
    <row r="19" spans="3:10" x14ac:dyDescent="0.25">
      <c r="C19" s="5"/>
      <c r="D19" s="5"/>
      <c r="E19" s="5"/>
      <c r="F19" s="6"/>
      <c r="H19" t="str">
        <f t="shared" ca="1" si="0"/>
        <v/>
      </c>
      <c r="I19" s="5" t="e">
        <f t="shared" ca="1" si="1"/>
        <v>#VALUE!</v>
      </c>
      <c r="J19" s="5" t="str">
        <f t="shared" si="2"/>
        <v/>
      </c>
    </row>
    <row r="20" spans="3:10" x14ac:dyDescent="0.25">
      <c r="C20" s="5"/>
      <c r="D20" s="5"/>
      <c r="E20" s="5"/>
      <c r="F20" s="6"/>
      <c r="H20" t="str">
        <f t="shared" ca="1" si="0"/>
        <v/>
      </c>
      <c r="I20" s="5" t="e">
        <f t="shared" ca="1" si="1"/>
        <v>#VALUE!</v>
      </c>
      <c r="J20" s="5" t="str">
        <f t="shared" si="2"/>
        <v/>
      </c>
    </row>
    <row r="21" spans="3:10" x14ac:dyDescent="0.25">
      <c r="C21" s="5"/>
      <c r="D21" s="5"/>
      <c r="E21" s="5"/>
      <c r="F21" s="6"/>
      <c r="H21" t="str">
        <f t="shared" ca="1" si="0"/>
        <v/>
      </c>
      <c r="I21" s="5" t="e">
        <f t="shared" ca="1" si="1"/>
        <v>#VALUE!</v>
      </c>
      <c r="J21" s="5" t="str">
        <f t="shared" si="2"/>
        <v/>
      </c>
    </row>
    <row r="22" spans="3:10" x14ac:dyDescent="0.25">
      <c r="C22" s="5"/>
      <c r="D22" s="5"/>
      <c r="E22" s="5"/>
      <c r="F22" s="6"/>
      <c r="H22" t="str">
        <f t="shared" ca="1" si="0"/>
        <v/>
      </c>
      <c r="I22" s="5" t="e">
        <f t="shared" ca="1" si="1"/>
        <v>#VALUE!</v>
      </c>
      <c r="J22" s="5" t="str">
        <f t="shared" si="2"/>
        <v/>
      </c>
    </row>
    <row r="23" spans="3:10" x14ac:dyDescent="0.25">
      <c r="C23" s="5"/>
      <c r="D23" s="5"/>
      <c r="E23" s="5"/>
      <c r="F23" s="6"/>
      <c r="H23" t="str">
        <f t="shared" ca="1" si="0"/>
        <v/>
      </c>
      <c r="I23" s="5" t="e">
        <f t="shared" ca="1" si="1"/>
        <v>#VALUE!</v>
      </c>
      <c r="J23" s="5" t="str">
        <f t="shared" si="2"/>
        <v/>
      </c>
    </row>
    <row r="24" spans="3:10" x14ac:dyDescent="0.25">
      <c r="C24" s="5"/>
      <c r="D24" s="5"/>
      <c r="E24" s="5"/>
      <c r="F24" s="6"/>
      <c r="H24" t="str">
        <f t="shared" ca="1" si="0"/>
        <v/>
      </c>
      <c r="I24" s="5" t="e">
        <f t="shared" ca="1" si="1"/>
        <v>#VALUE!</v>
      </c>
      <c r="J24" s="5" t="str">
        <f t="shared" si="2"/>
        <v/>
      </c>
    </row>
    <row r="25" spans="3:10" x14ac:dyDescent="0.25">
      <c r="C25" s="5"/>
      <c r="D25" s="5"/>
      <c r="E25" s="5"/>
      <c r="F25" s="6"/>
      <c r="H25" t="str">
        <f t="shared" ca="1" si="0"/>
        <v/>
      </c>
      <c r="I25" s="5" t="e">
        <f t="shared" ca="1" si="1"/>
        <v>#VALUE!</v>
      </c>
      <c r="J25" s="5" t="str">
        <f t="shared" si="2"/>
        <v/>
      </c>
    </row>
    <row r="26" spans="3:10" x14ac:dyDescent="0.25">
      <c r="C26" s="5"/>
      <c r="D26" s="5"/>
      <c r="E26" s="5"/>
      <c r="F26" s="6"/>
      <c r="H26" t="str">
        <f t="shared" ca="1" si="0"/>
        <v/>
      </c>
      <c r="I26" s="5" t="e">
        <f t="shared" ca="1" si="1"/>
        <v>#VALUE!</v>
      </c>
      <c r="J26" s="5" t="str">
        <f t="shared" si="2"/>
        <v/>
      </c>
    </row>
    <row r="27" spans="3:10" x14ac:dyDescent="0.25">
      <c r="C27" s="5"/>
      <c r="D27" s="5"/>
      <c r="E27" s="5"/>
      <c r="F27" s="6"/>
      <c r="H27" t="str">
        <f t="shared" ca="1" si="0"/>
        <v/>
      </c>
      <c r="I27" s="5" t="e">
        <f t="shared" ca="1" si="1"/>
        <v>#VALUE!</v>
      </c>
      <c r="J27" s="5" t="str">
        <f t="shared" si="2"/>
        <v/>
      </c>
    </row>
    <row r="28" spans="3:10" x14ac:dyDescent="0.25">
      <c r="C28" s="5"/>
      <c r="D28" s="5"/>
      <c r="E28" s="5"/>
      <c r="F28" s="6"/>
      <c r="H28" t="str">
        <f t="shared" ca="1" si="0"/>
        <v/>
      </c>
      <c r="I28" s="5" t="e">
        <f t="shared" ca="1" si="1"/>
        <v>#VALUE!</v>
      </c>
      <c r="J28" s="5" t="str">
        <f t="shared" si="2"/>
        <v/>
      </c>
    </row>
    <row r="29" spans="3:10" x14ac:dyDescent="0.25">
      <c r="C29" s="5"/>
      <c r="D29" s="5"/>
      <c r="E29" s="5"/>
      <c r="F29" s="6"/>
      <c r="H29" t="str">
        <f t="shared" ca="1" si="0"/>
        <v/>
      </c>
      <c r="I29" s="5" t="e">
        <f t="shared" ca="1" si="1"/>
        <v>#VALUE!</v>
      </c>
      <c r="J29" s="5" t="str">
        <f t="shared" si="2"/>
        <v/>
      </c>
    </row>
    <row r="30" spans="3:10" x14ac:dyDescent="0.25">
      <c r="C30" s="5"/>
      <c r="D30" s="5"/>
      <c r="E30" s="5"/>
      <c r="F30" s="6"/>
      <c r="H30" t="str">
        <f t="shared" ca="1" si="0"/>
        <v/>
      </c>
      <c r="I30" s="5" t="e">
        <f t="shared" ca="1" si="1"/>
        <v>#VALUE!</v>
      </c>
      <c r="J30" s="5" t="str">
        <f t="shared" si="2"/>
        <v/>
      </c>
    </row>
    <row r="31" spans="3:10" x14ac:dyDescent="0.25">
      <c r="C31" s="5"/>
      <c r="D31" s="5"/>
      <c r="E31" s="5"/>
      <c r="F31" s="6"/>
      <c r="H31" t="str">
        <f t="shared" ca="1" si="0"/>
        <v/>
      </c>
      <c r="I31" s="5" t="e">
        <f t="shared" ca="1" si="1"/>
        <v>#VALUE!</v>
      </c>
      <c r="J31" s="5" t="str">
        <f t="shared" si="2"/>
        <v/>
      </c>
    </row>
    <row r="33" spans="1:10" x14ac:dyDescent="0.25">
      <c r="A33" s="7" t="s">
        <v>43</v>
      </c>
      <c r="C33" s="8">
        <f>SUM(C2:C31)</f>
        <v>0</v>
      </c>
      <c r="E33" s="8">
        <f>SUM(E2:E31)</f>
        <v>0</v>
      </c>
      <c r="I33" s="8" t="e">
        <f ca="1">SUM(I2:I31)</f>
        <v>#VALUE!</v>
      </c>
      <c r="J33" s="8">
        <f>SUM(J2:J31)</f>
        <v>0</v>
      </c>
    </row>
    <row r="34" spans="1:10" x14ac:dyDescent="0.25">
      <c r="A34" s="7" t="s">
        <v>44</v>
      </c>
      <c r="C34">
        <f>COUNTA(A2:A31)-COUNTBLANK(A2:A31)</f>
        <v>-30</v>
      </c>
      <c r="E34" t="e">
        <f>AVERAGE(E2:E31)</f>
        <v>#DIV/0!</v>
      </c>
      <c r="I34">
        <f>COUNTIF(L2:L31,"Atrasada")</f>
        <v>1</v>
      </c>
      <c r="J34" t="e">
        <f>AVERAGE(F2:F31)</f>
        <v>#DIV/0!</v>
      </c>
    </row>
  </sheetData>
  <conditionalFormatting sqref="H2:H31">
    <cfRule type="colorScale" priority="1">
      <colorScale>
        <cfvo type="num" val="0"/>
        <cfvo type="num" val="15"/>
        <cfvo type="num" val="30"/>
        <color rgb="FF90EE90"/>
        <color rgb="FFFFFF00"/>
        <color rgb="FFFF0000"/>
      </colorScale>
    </cfRule>
  </conditionalFormatting>
  <conditionalFormatting sqref="L2:L31">
    <cfRule type="cellIs" dxfId="3" priority="2" operator="equal">
      <formula>"Atrasada"</formula>
    </cfRule>
    <cfRule type="cellIs" dxfId="2" priority="3" operator="equal">
      <formula>"Quitada"</formula>
    </cfRule>
  </conditionalFormatting>
  <dataValidations count="3">
    <dataValidation type="list" sqref="B2:B31" xr:uid="{00000000-0002-0000-0100-000000000000}">
      <formula1>"Cartão de Crédito,Empréstimo Pessoal,Financiamento,Cheque Especial,Crediário,Consignado,Outros"</formula1>
    </dataValidation>
    <dataValidation type="list" sqref="K2:K31" xr:uid="{00000000-0002-0000-0100-000001000000}">
      <formula1>"Alta,Média,Baixa"</formula1>
    </dataValidation>
    <dataValidation type="list" sqref="L2:L31" xr:uid="{00000000-0002-0000-0100-000002000000}">
      <formula1>"Em Dia,Atrasada,Negociando,Quitada"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4"/>
  <sheetViews>
    <sheetView workbookViewId="0">
      <selection activeCell="C6" sqref="C6"/>
    </sheetView>
  </sheetViews>
  <sheetFormatPr defaultRowHeight="15" x14ac:dyDescent="0.25"/>
  <cols>
    <col min="1" max="5" width="18" customWidth="1"/>
  </cols>
  <sheetData>
    <row r="1" spans="1:5" ht="18.75" x14ac:dyDescent="0.3">
      <c r="A1" s="9" t="s">
        <v>45</v>
      </c>
    </row>
    <row r="2" spans="1:5" x14ac:dyDescent="0.25">
      <c r="A2" s="10" t="s">
        <v>46</v>
      </c>
      <c r="B2" s="10" t="s">
        <v>47</v>
      </c>
      <c r="C2" s="10" t="s">
        <v>48</v>
      </c>
    </row>
    <row r="3" spans="1:5" x14ac:dyDescent="0.25">
      <c r="A3" t="s">
        <v>49</v>
      </c>
      <c r="B3" s="5"/>
      <c r="C3" s="6" t="str">
        <f t="shared" ref="C3:C10" si="0">IF(B3="","",B3/B$11)</f>
        <v/>
      </c>
    </row>
    <row r="4" spans="1:5" x14ac:dyDescent="0.25">
      <c r="A4" t="s">
        <v>50</v>
      </c>
      <c r="B4" s="5"/>
      <c r="C4" s="6" t="str">
        <f t="shared" si="0"/>
        <v/>
      </c>
    </row>
    <row r="5" spans="1:5" x14ac:dyDescent="0.25">
      <c r="A5" t="s">
        <v>51</v>
      </c>
      <c r="B5" s="5"/>
      <c r="C5" s="6" t="str">
        <f t="shared" si="0"/>
        <v/>
      </c>
    </row>
    <row r="6" spans="1:5" x14ac:dyDescent="0.25">
      <c r="A6" t="s">
        <v>52</v>
      </c>
      <c r="B6" s="5"/>
      <c r="C6" s="6" t="str">
        <f t="shared" si="0"/>
        <v/>
      </c>
    </row>
    <row r="7" spans="1:5" x14ac:dyDescent="0.25">
      <c r="A7" t="s">
        <v>53</v>
      </c>
      <c r="B7" s="5"/>
      <c r="C7" s="6" t="str">
        <f t="shared" si="0"/>
        <v/>
      </c>
    </row>
    <row r="8" spans="1:5" x14ac:dyDescent="0.25">
      <c r="A8" t="s">
        <v>54</v>
      </c>
      <c r="B8" s="5"/>
      <c r="C8" s="6" t="str">
        <f t="shared" si="0"/>
        <v/>
      </c>
    </row>
    <row r="9" spans="1:5" x14ac:dyDescent="0.25">
      <c r="A9" t="s">
        <v>55</v>
      </c>
      <c r="B9" s="5"/>
      <c r="C9" s="6" t="str">
        <f t="shared" si="0"/>
        <v/>
      </c>
    </row>
    <row r="10" spans="1:5" x14ac:dyDescent="0.25">
      <c r="A10" t="s">
        <v>56</v>
      </c>
      <c r="B10" s="5"/>
      <c r="C10" s="6" t="str">
        <f t="shared" si="0"/>
        <v/>
      </c>
    </row>
    <row r="11" spans="1:5" x14ac:dyDescent="0.25">
      <c r="A11" s="7" t="s">
        <v>57</v>
      </c>
      <c r="B11" s="8">
        <f>SUM(B3:B10)</f>
        <v>0</v>
      </c>
    </row>
    <row r="14" spans="1:5" ht="18.75" x14ac:dyDescent="0.3">
      <c r="A14" s="9" t="s">
        <v>58</v>
      </c>
    </row>
    <row r="15" spans="1:5" x14ac:dyDescent="0.25">
      <c r="A15" s="10" t="s">
        <v>59</v>
      </c>
      <c r="B15" s="10" t="s">
        <v>60</v>
      </c>
      <c r="C15" s="10" t="s">
        <v>47</v>
      </c>
      <c r="D15" s="10" t="s">
        <v>31</v>
      </c>
      <c r="E15" s="10" t="s">
        <v>61</v>
      </c>
    </row>
    <row r="16" spans="1:5" x14ac:dyDescent="0.25">
      <c r="A16" t="s">
        <v>62</v>
      </c>
      <c r="B16" t="s">
        <v>63</v>
      </c>
      <c r="C16" s="5"/>
      <c r="D16" t="s">
        <v>64</v>
      </c>
      <c r="E16" s="6" t="str">
        <f t="shared" ref="E16:E31" si="1">IF(C16="","",C16/B$11)</f>
        <v/>
      </c>
    </row>
    <row r="17" spans="1:5" x14ac:dyDescent="0.25">
      <c r="A17" t="s">
        <v>62</v>
      </c>
      <c r="B17" t="s">
        <v>65</v>
      </c>
      <c r="C17" s="5"/>
      <c r="D17" t="s">
        <v>64</v>
      </c>
      <c r="E17" s="6" t="str">
        <f t="shared" si="1"/>
        <v/>
      </c>
    </row>
    <row r="18" spans="1:5" x14ac:dyDescent="0.25">
      <c r="A18" t="s">
        <v>66</v>
      </c>
      <c r="B18" t="s">
        <v>67</v>
      </c>
      <c r="C18" s="5"/>
      <c r="D18" t="s">
        <v>64</v>
      </c>
      <c r="E18" s="6" t="str">
        <f t="shared" si="1"/>
        <v/>
      </c>
    </row>
    <row r="19" spans="1:5" x14ac:dyDescent="0.25">
      <c r="A19" t="s">
        <v>66</v>
      </c>
      <c r="B19" t="s">
        <v>68</v>
      </c>
      <c r="C19" s="5"/>
      <c r="D19" t="s">
        <v>64</v>
      </c>
      <c r="E19" s="6" t="str">
        <f t="shared" si="1"/>
        <v/>
      </c>
    </row>
    <row r="20" spans="1:5" x14ac:dyDescent="0.25">
      <c r="A20" t="s">
        <v>66</v>
      </c>
      <c r="B20" t="s">
        <v>69</v>
      </c>
      <c r="C20" s="5"/>
      <c r="D20" t="s">
        <v>64</v>
      </c>
      <c r="E20" s="6" t="str">
        <f t="shared" si="1"/>
        <v/>
      </c>
    </row>
    <row r="21" spans="1:5" x14ac:dyDescent="0.25">
      <c r="A21" t="s">
        <v>70</v>
      </c>
      <c r="B21" t="s">
        <v>71</v>
      </c>
      <c r="C21" s="5"/>
      <c r="D21" t="s">
        <v>64</v>
      </c>
      <c r="E21" s="6" t="str">
        <f t="shared" si="1"/>
        <v/>
      </c>
    </row>
    <row r="22" spans="1:5" x14ac:dyDescent="0.25">
      <c r="A22" t="s">
        <v>70</v>
      </c>
      <c r="B22" t="s">
        <v>72</v>
      </c>
      <c r="C22" s="5"/>
      <c r="D22" t="s">
        <v>64</v>
      </c>
      <c r="E22" s="6" t="str">
        <f t="shared" si="1"/>
        <v/>
      </c>
    </row>
    <row r="23" spans="1:5" x14ac:dyDescent="0.25">
      <c r="A23" t="s">
        <v>73</v>
      </c>
      <c r="B23" t="s">
        <v>74</v>
      </c>
      <c r="C23" s="5"/>
      <c r="D23" t="s">
        <v>64</v>
      </c>
      <c r="E23" s="6" t="str">
        <f t="shared" si="1"/>
        <v/>
      </c>
    </row>
    <row r="24" spans="1:5" x14ac:dyDescent="0.25">
      <c r="A24" t="s">
        <v>73</v>
      </c>
      <c r="B24" t="s">
        <v>75</v>
      </c>
      <c r="C24" s="5"/>
      <c r="D24" t="s">
        <v>76</v>
      </c>
      <c r="E24" s="6" t="str">
        <f t="shared" si="1"/>
        <v/>
      </c>
    </row>
    <row r="25" spans="1:5" x14ac:dyDescent="0.25">
      <c r="A25" t="s">
        <v>77</v>
      </c>
      <c r="B25" t="s">
        <v>78</v>
      </c>
      <c r="C25" s="5"/>
      <c r="D25" t="s">
        <v>64</v>
      </c>
      <c r="E25" s="6" t="str">
        <f t="shared" si="1"/>
        <v/>
      </c>
    </row>
    <row r="26" spans="1:5" x14ac:dyDescent="0.25">
      <c r="A26" t="s">
        <v>77</v>
      </c>
      <c r="B26" t="s">
        <v>79</v>
      </c>
      <c r="C26" s="5"/>
      <c r="D26" t="s">
        <v>64</v>
      </c>
      <c r="E26" s="6" t="str">
        <f t="shared" si="1"/>
        <v/>
      </c>
    </row>
    <row r="27" spans="1:5" x14ac:dyDescent="0.25">
      <c r="A27" t="s">
        <v>80</v>
      </c>
      <c r="B27" t="s">
        <v>81</v>
      </c>
      <c r="C27" s="5"/>
      <c r="D27" t="s">
        <v>64</v>
      </c>
      <c r="E27" s="6" t="str">
        <f t="shared" si="1"/>
        <v/>
      </c>
    </row>
    <row r="28" spans="1:5" x14ac:dyDescent="0.25">
      <c r="A28" t="s">
        <v>82</v>
      </c>
      <c r="B28" t="s">
        <v>83</v>
      </c>
      <c r="C28" s="5"/>
      <c r="D28" t="s">
        <v>64</v>
      </c>
      <c r="E28" s="6" t="str">
        <f t="shared" si="1"/>
        <v/>
      </c>
    </row>
    <row r="29" spans="1:5" x14ac:dyDescent="0.25">
      <c r="A29" t="s">
        <v>84</v>
      </c>
      <c r="B29" t="s">
        <v>85</v>
      </c>
      <c r="C29" s="5"/>
      <c r="D29" t="s">
        <v>76</v>
      </c>
      <c r="E29" s="6" t="str">
        <f t="shared" si="1"/>
        <v/>
      </c>
    </row>
    <row r="30" spans="1:5" x14ac:dyDescent="0.25">
      <c r="A30" t="s">
        <v>86</v>
      </c>
      <c r="B30" t="s">
        <v>87</v>
      </c>
      <c r="C30" s="5"/>
      <c r="D30" t="s">
        <v>76</v>
      </c>
      <c r="E30" s="6" t="str">
        <f t="shared" si="1"/>
        <v/>
      </c>
    </row>
    <row r="31" spans="1:5" x14ac:dyDescent="0.25">
      <c r="A31" t="s">
        <v>56</v>
      </c>
      <c r="B31" t="s">
        <v>88</v>
      </c>
      <c r="C31" s="5"/>
      <c r="D31" t="s">
        <v>89</v>
      </c>
      <c r="E31" s="6" t="str">
        <f t="shared" si="1"/>
        <v/>
      </c>
    </row>
    <row r="32" spans="1:5" x14ac:dyDescent="0.25">
      <c r="B32" s="7" t="s">
        <v>90</v>
      </c>
      <c r="C32" s="8">
        <f>SUM(C16:C31)</f>
        <v>0</v>
      </c>
    </row>
    <row r="34" spans="2:3" x14ac:dyDescent="0.25">
      <c r="B34" s="3" t="s">
        <v>91</v>
      </c>
      <c r="C34" s="11">
        <f>B11-C32</f>
        <v>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workbookViewId="0">
      <selection activeCell="A5" sqref="A5"/>
    </sheetView>
  </sheetViews>
  <sheetFormatPr defaultRowHeight="15" x14ac:dyDescent="0.25"/>
  <cols>
    <col min="1" max="1" width="43.28515625" bestFit="1" customWidth="1"/>
    <col min="2" max="6" width="18" customWidth="1"/>
  </cols>
  <sheetData>
    <row r="1" spans="1:6" ht="18.75" x14ac:dyDescent="0.3">
      <c r="A1" s="9" t="s">
        <v>92</v>
      </c>
    </row>
    <row r="3" spans="1:6" x14ac:dyDescent="0.25">
      <c r="A3" s="7" t="s">
        <v>93</v>
      </c>
    </row>
    <row r="4" spans="1:6" x14ac:dyDescent="0.25">
      <c r="A4" t="s">
        <v>94</v>
      </c>
    </row>
    <row r="5" spans="1:6" x14ac:dyDescent="0.25">
      <c r="A5" t="s">
        <v>95</v>
      </c>
    </row>
    <row r="7" spans="1:6" x14ac:dyDescent="0.25">
      <c r="A7" s="12" t="s">
        <v>96</v>
      </c>
    </row>
    <row r="8" spans="1:6" x14ac:dyDescent="0.25">
      <c r="A8" s="10" t="s">
        <v>97</v>
      </c>
      <c r="B8" s="10" t="s">
        <v>30</v>
      </c>
      <c r="C8" s="10" t="s">
        <v>98</v>
      </c>
      <c r="D8" s="10" t="s">
        <v>99</v>
      </c>
      <c r="E8" s="10" t="s">
        <v>100</v>
      </c>
      <c r="F8" s="10" t="s">
        <v>101</v>
      </c>
    </row>
    <row r="18" spans="1:6" x14ac:dyDescent="0.25">
      <c r="A18" s="12" t="s">
        <v>102</v>
      </c>
    </row>
    <row r="19" spans="1:6" x14ac:dyDescent="0.25">
      <c r="A19" s="10" t="s">
        <v>97</v>
      </c>
      <c r="B19" s="10" t="s">
        <v>30</v>
      </c>
      <c r="C19" s="10" t="s">
        <v>103</v>
      </c>
      <c r="D19" s="10" t="s">
        <v>98</v>
      </c>
      <c r="E19" s="10" t="s">
        <v>99</v>
      </c>
      <c r="F19" s="10" t="s">
        <v>101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workbookViewId="0"/>
  </sheetViews>
  <sheetFormatPr defaultRowHeight="15" x14ac:dyDescent="0.25"/>
  <cols>
    <col min="1" max="6" width="18" customWidth="1"/>
  </cols>
  <sheetData>
    <row r="1" spans="1:6" ht="18.75" x14ac:dyDescent="0.3">
      <c r="A1" s="9" t="s">
        <v>104</v>
      </c>
    </row>
    <row r="3" spans="1:6" x14ac:dyDescent="0.25">
      <c r="A3" s="10" t="s">
        <v>105</v>
      </c>
      <c r="B3" s="10" t="s">
        <v>106</v>
      </c>
      <c r="C3" s="10" t="s">
        <v>107</v>
      </c>
      <c r="D3" s="10" t="s">
        <v>108</v>
      </c>
      <c r="E3" s="10" t="s">
        <v>109</v>
      </c>
      <c r="F3" s="10" t="s">
        <v>110</v>
      </c>
    </row>
    <row r="4" spans="1:6" x14ac:dyDescent="0.25">
      <c r="A4" t="s">
        <v>111</v>
      </c>
      <c r="B4" s="5"/>
      <c r="C4" s="5"/>
      <c r="D4" s="5"/>
      <c r="E4" s="5">
        <f>B4-D4</f>
        <v>0</v>
      </c>
      <c r="F4" s="6">
        <f t="shared" ref="F4:F15" si="0">IF(B4&gt;0,E4/B4,0)</f>
        <v>0</v>
      </c>
    </row>
    <row r="5" spans="1:6" x14ac:dyDescent="0.25">
      <c r="A5" t="s">
        <v>112</v>
      </c>
      <c r="B5" s="5"/>
      <c r="C5" s="5"/>
      <c r="D5" s="5"/>
      <c r="E5" s="5">
        <f t="shared" ref="E5:E15" si="1">D4-D5</f>
        <v>0</v>
      </c>
      <c r="F5" s="6">
        <f t="shared" si="0"/>
        <v>0</v>
      </c>
    </row>
    <row r="6" spans="1:6" x14ac:dyDescent="0.25">
      <c r="A6" t="s">
        <v>113</v>
      </c>
      <c r="B6" s="5"/>
      <c r="C6" s="5"/>
      <c r="D6" s="5"/>
      <c r="E6" s="5">
        <f t="shared" si="1"/>
        <v>0</v>
      </c>
      <c r="F6" s="6">
        <f t="shared" si="0"/>
        <v>0</v>
      </c>
    </row>
    <row r="7" spans="1:6" x14ac:dyDescent="0.25">
      <c r="A7" t="s">
        <v>114</v>
      </c>
      <c r="B7" s="5"/>
      <c r="C7" s="5"/>
      <c r="D7" s="5"/>
      <c r="E7" s="5">
        <f t="shared" si="1"/>
        <v>0</v>
      </c>
      <c r="F7" s="6">
        <f t="shared" si="0"/>
        <v>0</v>
      </c>
    </row>
    <row r="8" spans="1:6" x14ac:dyDescent="0.25">
      <c r="A8" t="s">
        <v>115</v>
      </c>
      <c r="B8" s="5"/>
      <c r="C8" s="5"/>
      <c r="D8" s="5"/>
      <c r="E8" s="5">
        <f t="shared" si="1"/>
        <v>0</v>
      </c>
      <c r="F8" s="6">
        <f t="shared" si="0"/>
        <v>0</v>
      </c>
    </row>
    <row r="9" spans="1:6" x14ac:dyDescent="0.25">
      <c r="A9" t="s">
        <v>116</v>
      </c>
      <c r="B9" s="5"/>
      <c r="C9" s="5"/>
      <c r="D9" s="5"/>
      <c r="E9" s="5">
        <f t="shared" si="1"/>
        <v>0</v>
      </c>
      <c r="F9" s="6">
        <f t="shared" si="0"/>
        <v>0</v>
      </c>
    </row>
    <row r="10" spans="1:6" x14ac:dyDescent="0.25">
      <c r="A10" t="s">
        <v>117</v>
      </c>
      <c r="B10" s="5"/>
      <c r="C10" s="5"/>
      <c r="D10" s="5"/>
      <c r="E10" s="5">
        <f t="shared" si="1"/>
        <v>0</v>
      </c>
      <c r="F10" s="6">
        <f t="shared" si="0"/>
        <v>0</v>
      </c>
    </row>
    <row r="11" spans="1:6" x14ac:dyDescent="0.25">
      <c r="A11" t="s">
        <v>118</v>
      </c>
      <c r="B11" s="5"/>
      <c r="C11" s="5"/>
      <c r="D11" s="5"/>
      <c r="E11" s="5">
        <f t="shared" si="1"/>
        <v>0</v>
      </c>
      <c r="F11" s="6">
        <f t="shared" si="0"/>
        <v>0</v>
      </c>
    </row>
    <row r="12" spans="1:6" x14ac:dyDescent="0.25">
      <c r="A12" t="s">
        <v>119</v>
      </c>
      <c r="B12" s="5"/>
      <c r="C12" s="5"/>
      <c r="D12" s="5"/>
      <c r="E12" s="5">
        <f t="shared" si="1"/>
        <v>0</v>
      </c>
      <c r="F12" s="6">
        <f t="shared" si="0"/>
        <v>0</v>
      </c>
    </row>
    <row r="13" spans="1:6" x14ac:dyDescent="0.25">
      <c r="A13" t="s">
        <v>120</v>
      </c>
      <c r="B13" s="5"/>
      <c r="C13" s="5"/>
      <c r="D13" s="5"/>
      <c r="E13" s="5">
        <f t="shared" si="1"/>
        <v>0</v>
      </c>
      <c r="F13" s="6">
        <f t="shared" si="0"/>
        <v>0</v>
      </c>
    </row>
    <row r="14" spans="1:6" x14ac:dyDescent="0.25">
      <c r="A14" t="s">
        <v>121</v>
      </c>
      <c r="B14" s="5"/>
      <c r="C14" s="5"/>
      <c r="D14" s="5"/>
      <c r="E14" s="5">
        <f t="shared" si="1"/>
        <v>0</v>
      </c>
      <c r="F14" s="6">
        <f t="shared" si="0"/>
        <v>0</v>
      </c>
    </row>
    <row r="15" spans="1:6" x14ac:dyDescent="0.25">
      <c r="A15" t="s">
        <v>122</v>
      </c>
      <c r="B15" s="5"/>
      <c r="C15" s="5"/>
      <c r="D15" s="5"/>
      <c r="E15" s="5">
        <f t="shared" si="1"/>
        <v>0</v>
      </c>
      <c r="F15" s="6">
        <f t="shared" si="0"/>
        <v>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>
      <selection activeCell="D6" sqref="D6"/>
    </sheetView>
  </sheetViews>
  <sheetFormatPr defaultRowHeight="15" x14ac:dyDescent="0.25"/>
  <cols>
    <col min="1" max="4" width="20" customWidth="1"/>
  </cols>
  <sheetData>
    <row r="1" spans="1:4" ht="18.75" x14ac:dyDescent="0.3">
      <c r="A1" s="9" t="s">
        <v>123</v>
      </c>
    </row>
    <row r="3" spans="1:4" x14ac:dyDescent="0.25">
      <c r="A3" s="7" t="s">
        <v>124</v>
      </c>
    </row>
    <row r="4" spans="1:4" x14ac:dyDescent="0.25">
      <c r="A4" s="10" t="s">
        <v>31</v>
      </c>
      <c r="B4" s="10" t="s">
        <v>125</v>
      </c>
      <c r="C4" s="10" t="s">
        <v>39</v>
      </c>
      <c r="D4" s="10" t="s">
        <v>48</v>
      </c>
    </row>
    <row r="5" spans="1:4" x14ac:dyDescent="0.25">
      <c r="A5" t="s">
        <v>126</v>
      </c>
      <c r="B5" t="e">
        <f>COUNTIF(Dívidas.B:(B),"Cartão de Crédito")</f>
        <v>#NAME?</v>
      </c>
      <c r="C5" s="5" t="e">
        <f>SUMIF(Dívidas.B:(B),"Cartão de Crédito",Dívidas.J:(J))</f>
        <v>#NAME?</v>
      </c>
      <c r="D5" s="6" t="e">
        <f>C5/Dívidas.J33</f>
        <v>#NAME?</v>
      </c>
    </row>
    <row r="6" spans="1:4" x14ac:dyDescent="0.25">
      <c r="A6" t="s">
        <v>127</v>
      </c>
      <c r="B6" t="e">
        <f>COUNTIF(Dívidas.B:(B),"Empréstimo Pessoal")</f>
        <v>#NAME?</v>
      </c>
      <c r="C6" s="5" t="e">
        <f>SUMIF(Dívidas.B:(B),"Empréstimo Pessoal",Dívidas.J:(J))</f>
        <v>#NAME?</v>
      </c>
      <c r="D6" s="6" t="e">
        <f>C6/Dívidas.J33</f>
        <v>#NAME?</v>
      </c>
    </row>
    <row r="7" spans="1:4" x14ac:dyDescent="0.25">
      <c r="A7" t="s">
        <v>128</v>
      </c>
      <c r="B7" t="e">
        <f>COUNTIF(Dívidas.B:(B),"Financiamento")</f>
        <v>#NAME?</v>
      </c>
      <c r="C7" s="5" t="e">
        <f>SUMIF(Dívidas.B:(B),"Financiamento",Dívidas.J:(J))</f>
        <v>#NAME?</v>
      </c>
      <c r="D7" s="6" t="e">
        <f>C7/Dívidas.J33</f>
        <v>#NAME?</v>
      </c>
    </row>
    <row r="8" spans="1:4" x14ac:dyDescent="0.25">
      <c r="A8" t="s">
        <v>56</v>
      </c>
      <c r="B8" t="e">
        <f>COUNTIF(Dívidas.B:(B),"Outros")</f>
        <v>#NAME?</v>
      </c>
      <c r="C8" s="5" t="e">
        <f>SUMIF(Dívidas.B:(B),"Outros",Dívidas.J:(J))</f>
        <v>#NAME?</v>
      </c>
      <c r="D8" s="6" t="e">
        <f>C8/Dívidas.J33</f>
        <v>#NAME?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1"/>
  <sheetViews>
    <sheetView workbookViewId="0"/>
  </sheetViews>
  <sheetFormatPr defaultRowHeight="15" x14ac:dyDescent="0.25"/>
  <cols>
    <col min="1" max="2" width="25" customWidth="1"/>
  </cols>
  <sheetData>
    <row r="1" spans="1:2" ht="21" x14ac:dyDescent="0.35">
      <c r="A1" s="1" t="s">
        <v>129</v>
      </c>
    </row>
    <row r="3" spans="1:2" x14ac:dyDescent="0.25">
      <c r="A3" s="12" t="s">
        <v>130</v>
      </c>
    </row>
    <row r="4" spans="1:2" x14ac:dyDescent="0.25">
      <c r="A4" t="s">
        <v>131</v>
      </c>
      <c r="B4" s="5" t="e">
        <f>Dívidas.J33</f>
        <v>#NAME?</v>
      </c>
    </row>
    <row r="5" spans="1:2" x14ac:dyDescent="0.25">
      <c r="A5" t="s">
        <v>132</v>
      </c>
      <c r="B5" s="5" t="e">
        <f>Dívidas.E33</f>
        <v>#NAME?</v>
      </c>
    </row>
    <row r="6" spans="1:2" x14ac:dyDescent="0.25">
      <c r="A6" t="s">
        <v>133</v>
      </c>
      <c r="B6" s="5" t="e">
        <f>Orçamento.C34</f>
        <v>#NAME?</v>
      </c>
    </row>
    <row r="7" spans="1:2" x14ac:dyDescent="0.25">
      <c r="A7" t="s">
        <v>134</v>
      </c>
      <c r="B7" t="e">
        <f>Dívidas.C34</f>
        <v>#NAME?</v>
      </c>
    </row>
    <row r="9" spans="1:2" x14ac:dyDescent="0.25">
      <c r="A9" s="12" t="s">
        <v>135</v>
      </c>
    </row>
    <row r="10" spans="1:2" x14ac:dyDescent="0.25">
      <c r="A10" t="s">
        <v>136</v>
      </c>
      <c r="B10" s="6" t="e">
        <f>Dívidas.E33/Orçamento.B11</f>
        <v>#NAME?</v>
      </c>
    </row>
    <row r="11" spans="1:2" x14ac:dyDescent="0.25">
      <c r="A11" t="s">
        <v>137</v>
      </c>
      <c r="B11" t="e">
        <f>IF(Orçamento.C34&gt;0,"POSITIVO","NEGATIVO")</f>
        <v>#NAME?</v>
      </c>
    </row>
  </sheetData>
  <conditionalFormatting sqref="B11">
    <cfRule type="cellIs" dxfId="1" priority="1" operator="equal">
      <formula>"POSITIVO"</formula>
    </cfRule>
    <cfRule type="cellIs" dxfId="0" priority="2" operator="equal">
      <formula>"NEGATIVO"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📋 Instruções</vt:lpstr>
      <vt:lpstr>💳 Dívidas</vt:lpstr>
      <vt:lpstr>💰 Orçamento</vt:lpstr>
      <vt:lpstr>🎯 Estratégia</vt:lpstr>
      <vt:lpstr>📊 Acompanhamento</vt:lpstr>
      <vt:lpstr>📈 Análises</vt:lpstr>
      <vt:lpstr>🎯 Dashboard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Willian Silva</cp:lastModifiedBy>
  <dcterms:created xsi:type="dcterms:W3CDTF">2025-07-11T23:54:48Z</dcterms:created>
  <dcterms:modified xsi:type="dcterms:W3CDTF">2025-07-11T23:59:03Z</dcterms:modified>
</cp:coreProperties>
</file>